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85" windowHeight="8700" tabRatio="894" activeTab="1"/>
  </bookViews>
  <sheets>
    <sheet name="PT" sheetId="1" r:id="rId1"/>
    <sheet name="PT KH" sheetId="2" r:id="rId2"/>
  </sheets>
  <externalReferences>
    <externalReference r:id="rId5"/>
    <externalReference r:id="rId6"/>
    <externalReference r:id="rId7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BANGCHU">#REF!</definedName>
    <definedName name="co">#REF!</definedName>
    <definedName name="DC">#REF!</definedName>
    <definedName name="DPNX">#REF!</definedName>
    <definedName name="DPTC" localSheetId="0">'PT'!$M$10</definedName>
    <definedName name="DPTC">#REF!</definedName>
    <definedName name="FIFO">#REF!</definedName>
    <definedName name="hoc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MaHangHoa">#REF!</definedName>
    <definedName name="MST">#REF!</definedName>
    <definedName name="NO">#REF!</definedName>
    <definedName name="P_TC">'[3]Phat sinh'!$B$5:$B$999</definedName>
    <definedName name="_xlnm.Print_Area" localSheetId="0">'PT'!$A$1:$I$54</definedName>
    <definedName name="PS">'[3]Phat sinh'!$B$5:$Z$999</definedName>
    <definedName name="SoChungTu">#REF!</definedName>
    <definedName name="sophieu">#REF!</definedName>
    <definedName name="TEN">#REF!</definedName>
    <definedName name="TRIGIA">#REF!</definedName>
  </definedNames>
  <calcPr fullCalcOnLoad="1"/>
</workbook>
</file>

<file path=xl/sharedStrings.xml><?xml version="1.0" encoding="utf-8"?>
<sst xmlns="http://schemas.openxmlformats.org/spreadsheetml/2006/main" count="171" uniqueCount="84">
  <si>
    <t>CÔNG TY CỔ PHẦN THƯƠNG MẠI DU LỊCH VIETBOOK</t>
  </si>
  <si>
    <t>Mẫu số: 01 - TT</t>
  </si>
  <si>
    <t>Đ/C: P601, Sảnh A, Tòa HH2 Bắc Hà, Số 15 Tố Hữu, Thanh Xuân, Hà Nội</t>
  </si>
  <si>
    <t>(Ban hành theo QĐ số: 48/2006/QĐ- BTC</t>
  </si>
  <si>
    <t>Điền số tiền vào đây</t>
  </si>
  <si>
    <t>Điện thoại: 024 629 47 529 - 0978 746 279</t>
  </si>
  <si>
    <t>Ngày 14/9/2006 của Bộ trưởng BTC)</t>
  </si>
  <si>
    <t>PHIẾU THU</t>
  </si>
  <si>
    <t>Quyển số:</t>
  </si>
  <si>
    <t>Ngày 30  tháng 06 năm 2018</t>
  </si>
  <si>
    <t>Số :</t>
  </si>
  <si>
    <t>Nợ:</t>
  </si>
  <si>
    <t>TK 1111:    500,000,000</t>
  </si>
  <si>
    <t>Có:</t>
  </si>
  <si>
    <t>TK 41111: 200,000,000</t>
  </si>
  <si>
    <t>- Họ và tên người nộp tiền :</t>
  </si>
  <si>
    <t>Công ty TNHH thương mại du lịch Đường sắt Mới</t>
  </si>
  <si>
    <t>đồng.</t>
  </si>
  <si>
    <t>- Địa chỉ :</t>
  </si>
  <si>
    <t>Hà Nội</t>
  </si>
  <si>
    <t>- Lý do thu:</t>
  </si>
  <si>
    <t>thu vé code 66376748</t>
  </si>
  <si>
    <t>- Số tiền:</t>
  </si>
  <si>
    <t>- Bằng chữ :</t>
  </si>
  <si>
    <t>- Kèm theo :</t>
  </si>
  <si>
    <t>Chứng từ gốc:</t>
  </si>
  <si>
    <t>Giám đốc</t>
  </si>
  <si>
    <t>Kế toán trưởng</t>
  </si>
  <si>
    <t>Thủ quỹ</t>
  </si>
  <si>
    <t>Người lập phiếu</t>
  </si>
  <si>
    <t>Người nộp tiền</t>
  </si>
  <si>
    <t>Đinh Thị Tâm</t>
  </si>
  <si>
    <t>Đinh Thị Quý</t>
  </si>
  <si>
    <t>Đặng Thị Linh</t>
  </si>
  <si>
    <t>- Đã nhận đủ số tiền (Viết bằng chữ):</t>
  </si>
  <si>
    <t>- Tỉ giá ngoại tệ (Vàng, bạc, đá quý):</t>
  </si>
  <si>
    <t>- Số tiền quy đổi:</t>
  </si>
  <si>
    <t>TK 1111:   200,000,000</t>
  </si>
  <si>
    <t>Thu baùn tro (90bao x 12,000ñ)</t>
  </si>
  <si>
    <t>PX1</t>
  </si>
  <si>
    <t>Chi traû coâng voâ bao (90bao x 2,000ñ)</t>
  </si>
  <si>
    <t>HÃNG HÀNG KHÔNG VIETJETAIRS</t>
  </si>
  <si>
    <t>(Ban hành theo QĐ số: 9443/BTC-TCT</t>
  </si>
  <si>
    <t>MST</t>
  </si>
  <si>
    <t>0100107518</t>
  </si>
  <si>
    <t>Ngày 03/07/2009 của Bộ trưởng BTC)</t>
  </si>
  <si>
    <t>Ký hiệu: VB/2010T</t>
  </si>
  <si>
    <t>Quyển số: ....................................................</t>
  </si>
  <si>
    <t>Số: ...........................................................</t>
  </si>
  <si>
    <t>PHIẾU THU TIỀN CƯỚC VẬN CHUYỂN (SALES RECEIPT)</t>
  </si>
  <si>
    <t>Ngày (date) 19  tháng (month)  11  năm (year) 2015</t>
  </si>
  <si>
    <r>
      <t xml:space="preserve">Tên khách hàng </t>
    </r>
    <r>
      <rPr>
        <i/>
        <sz val="10"/>
        <rFont val="Times New Roman"/>
        <family val="1"/>
      </rPr>
      <t xml:space="preserve">(Name of Customer) </t>
    </r>
    <r>
      <rPr>
        <sz val="10"/>
        <rFont val="Times New Roman"/>
        <family val="1"/>
      </rPr>
      <t xml:space="preserve">: </t>
    </r>
  </si>
  <si>
    <t>NGUYEN THU HUONG</t>
  </si>
  <si>
    <r>
      <t xml:space="preserve">Mã số thuế </t>
    </r>
    <r>
      <rPr>
        <i/>
        <sz val="10"/>
        <rFont val="Times New Roman"/>
        <family val="1"/>
      </rPr>
      <t>(Tax code):</t>
    </r>
  </si>
  <si>
    <r>
      <t xml:space="preserve">Địa chỉ </t>
    </r>
    <r>
      <rPr>
        <i/>
        <sz val="10"/>
        <rFont val="Times New Roman"/>
        <family val="1"/>
      </rPr>
      <t>(Address)</t>
    </r>
    <r>
      <rPr>
        <sz val="10"/>
        <rFont val="Times New Roman"/>
        <family val="1"/>
      </rPr>
      <t xml:space="preserve"> : </t>
    </r>
  </si>
  <si>
    <t>Họ và tên khách</t>
  </si>
  <si>
    <t>Hành trình (Route)</t>
  </si>
  <si>
    <r>
      <t xml:space="preserve">SL </t>
    </r>
    <r>
      <rPr>
        <i/>
        <sz val="10"/>
        <color indexed="12"/>
        <rFont val="Times New Roman"/>
        <family val="1"/>
      </rPr>
      <t>(Quantity)</t>
    </r>
  </si>
  <si>
    <r>
      <t>Đơn giá</t>
    </r>
    <r>
      <rPr>
        <i/>
        <sz val="10"/>
        <color indexed="12"/>
        <rFont val="Times New Roman"/>
        <family val="1"/>
      </rPr>
      <t xml:space="preserve"> (Unit Price)</t>
    </r>
  </si>
  <si>
    <r>
      <t>Thành tiền</t>
    </r>
    <r>
      <rPr>
        <i/>
        <sz val="10"/>
        <color indexed="12"/>
        <rFont val="Times New Roman"/>
        <family val="1"/>
      </rPr>
      <t xml:space="preserve"> (Amount)</t>
    </r>
  </si>
  <si>
    <t>HAN - SGN - HAN</t>
  </si>
  <si>
    <t xml:space="preserve">NGUYEN TRUNG TUYEN </t>
  </si>
  <si>
    <t>NGUYEN.N.HUONG LY</t>
  </si>
  <si>
    <t>NGUYEN.T.BAO NGOC</t>
  </si>
  <si>
    <r>
      <t xml:space="preserve">Thuế/ Phí  </t>
    </r>
    <r>
      <rPr>
        <i/>
        <sz val="10"/>
        <rFont val="Times New Roman"/>
        <family val="1"/>
      </rPr>
      <t>(Tax/ charges)</t>
    </r>
  </si>
  <si>
    <t>...................................</t>
  </si>
  <si>
    <r>
      <t>Tổng số tiền thanh toán</t>
    </r>
    <r>
      <rPr>
        <i/>
        <sz val="10"/>
        <rFont val="Times New Roman"/>
        <family val="1"/>
      </rPr>
      <t xml:space="preserve"> (Total Amount)</t>
    </r>
  </si>
  <si>
    <r>
      <t>Bằng chữ</t>
    </r>
    <r>
      <rPr>
        <i/>
        <sz val="10"/>
        <rFont val="Times New Roman"/>
        <family val="1"/>
      </rPr>
      <t xml:space="preserve"> (In words):</t>
    </r>
  </si>
  <si>
    <r>
      <t>Hình thức thanh toán</t>
    </r>
    <r>
      <rPr>
        <i/>
        <sz val="10"/>
        <rFont val="Times New Roman"/>
        <family val="1"/>
      </rPr>
      <t xml:space="preserve"> (Method of payment)</t>
    </r>
  </si>
  <si>
    <t>CASH</t>
  </si>
  <si>
    <t>TRANSFER</t>
  </si>
  <si>
    <t>CREDIT CARD</t>
  </si>
  <si>
    <t>Kèm theo (Add):</t>
  </si>
  <si>
    <r>
      <t>Chứng từ gốc</t>
    </r>
    <r>
      <rPr>
        <i/>
        <sz val="10"/>
        <rFont val="Times New Roman"/>
        <family val="1"/>
      </rPr>
      <t xml:space="preserve"> (Original documents)</t>
    </r>
    <r>
      <rPr>
        <sz val="10"/>
        <rFont val="Times New Roman"/>
        <family val="1"/>
      </rPr>
      <t>:</t>
    </r>
  </si>
  <si>
    <t>(Director)</t>
  </si>
  <si>
    <t>(Cashier)</t>
  </si>
  <si>
    <t>(Prepared by)</t>
  </si>
  <si>
    <t>(Payer)</t>
  </si>
  <si>
    <t xml:space="preserve"> </t>
  </si>
  <si>
    <t>- Tỉ giá ngoại tệ (Exchange rates):</t>
  </si>
  <si>
    <r>
      <t xml:space="preserve">Địa chỉ </t>
    </r>
    <r>
      <rPr>
        <i/>
        <sz val="10"/>
        <rFont val="Times New Roman"/>
        <family val="1"/>
      </rPr>
      <t>(Address)</t>
    </r>
    <r>
      <rPr>
        <sz val="10"/>
        <rFont val="Times New Roman"/>
        <family val="1"/>
      </rPr>
      <t xml:space="preserve"> :</t>
    </r>
  </si>
  <si>
    <t>UTO SATOSHI</t>
  </si>
  <si>
    <t>SGN HAN</t>
  </si>
  <si>
    <t>NCS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</si>
</sst>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.00\ _₫_-;\-* #,##0.00\ _₫_-;_-* &quot;-&quot;??\ _₫_-;_-@_-"/>
    <numFmt numFmtId="169" formatCode="_-* #,##0.00\ &quot;₫&quot;_-;\-* #,##0.00\ &quot;₫&quot;_-;_-* &quot;-&quot;??\ &quot;₫&quot;_-;_-@_-"/>
    <numFmt numFmtId="170" formatCode="_-* #,##0\ &quot;₫&quot;_-;\-* #,##0\ &quot;₫&quot;_-;_-* &quot;-&quot;\ &quot;₫&quot;_-;_-@_-"/>
    <numFmt numFmtId="171" formatCode="_-* #,##0\ _₫_-;\-* #,##0\ _₫_-;_-* &quot;-&quot;\ _₫_-;_-@_-"/>
    <numFmt numFmtId="172" formatCode="_([$€-2]* #,##0.00_);_([$€-2]* \(#,##0.00\);_([$€-2]* &quot;-&quot;??_)"/>
    <numFmt numFmtId="173" formatCode="#,##0\ &quot;₫&quot;_);[Red]\(#,##0\ &quot;₫&quot;\)"/>
    <numFmt numFmtId="174" formatCode="&quot;₫&quot;###,0&quot;.&quot;00_);[Red]\(&quot;₫&quot;###,0&quot;.&quot;00\)"/>
    <numFmt numFmtId="175" formatCode="_(* #,##0.0000000_);_(* \(#,##0.0000000\);_(* &quot;-&quot;??_);_(@_)"/>
    <numFmt numFmtId="176" formatCode="0.000%"/>
    <numFmt numFmtId="177" formatCode="_(* #,##0.000000_);_(* \(#,##0.000000\);_(* &quot;-&quot;??_);_(@_)"/>
    <numFmt numFmtId="178" formatCode="_(* #,##0.00000_);_(* \(#,##0.00000\);_(* &quot;-&quot;??_);_(@_)"/>
    <numFmt numFmtId="179" formatCode="_-* #,##0_-;\-* #,##0_-;_-* &quot;-&quot;_-;_-@_-"/>
    <numFmt numFmtId="180" formatCode="_-&quot;₫&quot;* #,##0_-;\-&quot;₫&quot;* #,##0_-;_-&quot;₫&quot;* &quot;-&quot;_-;_-@_-"/>
    <numFmt numFmtId="181" formatCode="&quot;₫&quot;#,##0;[Red]\-&quot;₫&quot;#,##0"/>
    <numFmt numFmtId="182" formatCode="_-&quot;₫&quot;* #,##0.00_-;\-&quot;₫&quot;* #,##0.00_-;_-&quot;₫&quot;* &quot;-&quot;??_-;_-@_-"/>
    <numFmt numFmtId="183" formatCode="_-* #,##0\ _₫_-;\-* #,##0\ _₫_-;_-* &quot;-&quot;??\ _₫_-;_-@_-"/>
    <numFmt numFmtId="184" formatCode="_(* #,##0_);_(* \(#,##0\);_(* &quot;-&quot;??_);_(@_)"/>
    <numFmt numFmtId="185" formatCode="&quot;Ngày &quot;dd&quot; Tháng &quot;mm&quot; Năm &quot;yyyy"/>
    <numFmt numFmtId="186" formatCode="_([$VND]\ * #,##0_);_([$VND]\ * \(#,##0\);_([$VND]\ * &quot;-&quot;_);_(@_)"/>
    <numFmt numFmtId="187" formatCode="00"/>
  </numFmts>
  <fonts count="84">
    <font>
      <sz val="12"/>
      <name val=".VnArial Narrow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sz val="16"/>
      <color indexed="12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sz val="10"/>
      <color indexed="12"/>
      <name val="Times New Roman"/>
      <family val="1"/>
    </font>
    <font>
      <sz val="9"/>
      <name val="Verdana"/>
      <family val="2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  <font>
      <b/>
      <sz val="16"/>
      <color indexed="12"/>
      <name val="Times New Roman"/>
      <family val="1"/>
    </font>
    <font>
      <i/>
      <sz val="11"/>
      <color indexed="12"/>
      <name val="Times New Roman"/>
      <family val="1"/>
    </font>
    <font>
      <i/>
      <sz val="11"/>
      <name val="Times New Roman"/>
      <family val="1"/>
    </font>
    <font>
      <sz val="11"/>
      <color indexed="60"/>
      <name val="Times New Roman"/>
      <family val="1"/>
    </font>
    <font>
      <sz val="11"/>
      <color indexed="9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u val="single"/>
      <sz val="10"/>
      <color indexed="36"/>
      <name val="VNI-Times"/>
      <family val="0"/>
    </font>
    <font>
      <u val="single"/>
      <sz val="10"/>
      <color indexed="12"/>
      <name val="VNI-Times"/>
      <family val="0"/>
    </font>
    <font>
      <sz val="10"/>
      <name val="MS Sans Serif"/>
      <family val="2"/>
    </font>
    <font>
      <sz val="10"/>
      <name val="VNI-Times"/>
      <family val="0"/>
    </font>
    <font>
      <b/>
      <sz val="12"/>
      <name val="Arial"/>
      <family val="2"/>
    </font>
    <font>
      <sz val="10"/>
      <name val=" "/>
      <family val="2"/>
    </font>
    <font>
      <sz val="14"/>
      <name val="뼻뮝"/>
      <family val="3"/>
    </font>
    <font>
      <sz val="11"/>
      <name val="VNI-Times"/>
      <family val="0"/>
    </font>
    <font>
      <sz val="10"/>
      <name val=".VnArial"/>
      <family val="2"/>
    </font>
    <font>
      <sz val="12"/>
      <name val="Times New Roman"/>
      <family val="1"/>
    </font>
    <font>
      <sz val="12"/>
      <name val="바탕체"/>
      <family val="3"/>
    </font>
    <font>
      <sz val="12"/>
      <name val="뼻뮝"/>
      <family val="3"/>
    </font>
    <font>
      <sz val="12"/>
      <name val="VNI-Times"/>
      <family val="0"/>
    </font>
    <font>
      <sz val="11"/>
      <name val="돋움"/>
      <family val="2"/>
    </font>
    <font>
      <sz val="10"/>
      <name val="굴림체"/>
      <family val="3"/>
    </font>
    <font>
      <b/>
      <sz val="9"/>
      <name val="Arial"/>
      <family val="2"/>
    </font>
    <font>
      <sz val="12"/>
      <name val="新細明體"/>
      <family val="1"/>
    </font>
    <font>
      <sz val="12"/>
      <name val="Courier"/>
      <family val="2"/>
    </font>
    <font>
      <i/>
      <sz val="10"/>
      <name val="Times New Roman"/>
      <family val="1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F07B9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</borders>
  <cellStyleXfs count="96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28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8" fillId="29" borderId="0" applyNumberFormat="0" applyFont="0" applyBorder="0" applyAlignment="0" applyProtection="0"/>
    <xf numFmtId="0" fontId="33" fillId="0" borderId="3" applyNumberFormat="0" applyAlignment="0" applyProtection="0"/>
    <xf numFmtId="0" fontId="33" fillId="0" borderId="4">
      <alignment horizontal="left" vertical="center"/>
      <protection/>
    </xf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8" applyNumberFormat="0" applyFill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0" fontId="27" fillId="0" borderId="0" applyNumberFormat="0" applyFont="0" applyFill="0" applyAlignment="0">
      <protection/>
    </xf>
    <xf numFmtId="0" fontId="77" fillId="31" borderId="0" applyNumberFormat="0" applyBorder="0" applyAlignment="0" applyProtection="0"/>
    <xf numFmtId="0" fontId="37" fillId="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0" fillId="32" borderId="9" applyNumberFormat="0" applyFont="0" applyAlignment="0" applyProtection="0"/>
    <xf numFmtId="0" fontId="78" fillId="26" borderId="10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28" fillId="33" borderId="0" applyNumberFormat="0" applyFont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8" fillId="0" borderId="0">
      <alignment vertical="center"/>
      <protection/>
    </xf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0" fillId="0" borderId="0">
      <alignment/>
      <protection/>
    </xf>
    <xf numFmtId="175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177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0" fontId="43" fillId="0" borderId="0">
      <alignment/>
      <protection/>
    </xf>
    <xf numFmtId="0" fontId="44" fillId="0" borderId="0" applyProtection="0">
      <alignment/>
    </xf>
    <xf numFmtId="179" fontId="45" fillId="0" borderId="0" applyFont="0" applyFill="0" applyBorder="0" applyAlignment="0" applyProtection="0"/>
    <xf numFmtId="40" fontId="46" fillId="0" borderId="0" applyFont="0" applyFill="0" applyBorder="0" applyAlignment="0" applyProtection="0"/>
    <xf numFmtId="180" fontId="45" fillId="0" borderId="0" applyFont="0" applyFill="0" applyBorder="0" applyAlignment="0" applyProtection="0"/>
    <xf numFmtId="181" fontId="46" fillId="0" borderId="0" applyFont="0" applyFill="0" applyBorder="0" applyAlignment="0" applyProtection="0"/>
    <xf numFmtId="182" fontId="45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68" applyFont="1">
      <alignment/>
      <protection/>
    </xf>
    <xf numFmtId="0" fontId="3" fillId="0" borderId="0" xfId="68" applyFont="1">
      <alignment/>
      <protection/>
    </xf>
    <xf numFmtId="0" fontId="4" fillId="0" borderId="0" xfId="68" applyFont="1" applyBorder="1" applyAlignment="1">
      <alignment/>
      <protection/>
    </xf>
    <xf numFmtId="0" fontId="5" fillId="0" borderId="0" xfId="68" applyFont="1" applyBorder="1" applyAlignment="1">
      <alignment/>
      <protection/>
    </xf>
    <xf numFmtId="0" fontId="6" fillId="0" borderId="0" xfId="68" applyFont="1" applyBorder="1" applyAlignment="1">
      <alignment horizontal="center"/>
      <protection/>
    </xf>
    <xf numFmtId="0" fontId="3" fillId="0" borderId="0" xfId="68" applyFont="1" applyAlignment="1">
      <alignment horizontal="center"/>
      <protection/>
    </xf>
    <xf numFmtId="0" fontId="8" fillId="0" borderId="0" xfId="68" applyFont="1" applyBorder="1" applyAlignment="1">
      <alignment/>
      <protection/>
    </xf>
    <xf numFmtId="0" fontId="9" fillId="0" borderId="0" xfId="68" applyFont="1" applyBorder="1" applyAlignment="1">
      <alignment/>
      <protection/>
    </xf>
    <xf numFmtId="0" fontId="10" fillId="0" borderId="0" xfId="0" applyFont="1" applyAlignment="1">
      <alignment/>
    </xf>
    <xf numFmtId="0" fontId="2" fillId="0" borderId="0" xfId="68" applyFont="1" applyAlignment="1">
      <alignment horizontal="center"/>
      <protection/>
    </xf>
    <xf numFmtId="49" fontId="12" fillId="0" borderId="0" xfId="68" applyNumberFormat="1" applyFont="1" applyFill="1" applyBorder="1" applyAlignment="1">
      <alignment/>
      <protection/>
    </xf>
    <xf numFmtId="0" fontId="12" fillId="0" borderId="0" xfId="68" applyFont="1" applyBorder="1">
      <alignment/>
      <protection/>
    </xf>
    <xf numFmtId="0" fontId="9" fillId="0" borderId="0" xfId="68" applyFont="1" applyBorder="1" applyAlignment="1">
      <alignment horizontal="left"/>
      <protection/>
    </xf>
    <xf numFmtId="49" fontId="82" fillId="0" borderId="0" xfId="68" applyNumberFormat="1" applyFont="1" applyAlignment="1">
      <alignment horizontal="center"/>
      <protection/>
    </xf>
    <xf numFmtId="0" fontId="9" fillId="0" borderId="12" xfId="68" applyFont="1" applyBorder="1" applyAlignment="1">
      <alignment horizontal="center"/>
      <protection/>
    </xf>
    <xf numFmtId="0" fontId="12" fillId="0" borderId="12" xfId="68" applyFont="1" applyBorder="1" applyAlignment="1">
      <alignment horizontal="center"/>
      <protection/>
    </xf>
    <xf numFmtId="49" fontId="12" fillId="0" borderId="0" xfId="68" applyNumberFormat="1" applyFont="1" applyAlignment="1">
      <alignment/>
      <protection/>
    </xf>
    <xf numFmtId="0" fontId="12" fillId="0" borderId="0" xfId="68" applyFont="1">
      <alignment/>
      <protection/>
    </xf>
    <xf numFmtId="0" fontId="83" fillId="0" borderId="0" xfId="0" applyFont="1" applyAlignment="1">
      <alignment/>
    </xf>
    <xf numFmtId="0" fontId="82" fillId="0" borderId="0" xfId="68" applyFont="1" applyBorder="1" applyAlignment="1">
      <alignment horizontal="center"/>
      <protection/>
    </xf>
    <xf numFmtId="183" fontId="82" fillId="0" borderId="0" xfId="42" applyNumberFormat="1" applyFont="1" applyBorder="1" applyAlignment="1">
      <alignment horizontal="center"/>
    </xf>
    <xf numFmtId="0" fontId="9" fillId="0" borderId="0" xfId="68" applyFont="1" applyBorder="1" applyAlignment="1">
      <alignment horizontal="center"/>
      <protection/>
    </xf>
    <xf numFmtId="0" fontId="9" fillId="0" borderId="0" xfId="68" applyFont="1" applyBorder="1" applyAlignment="1">
      <alignment horizontal="right"/>
      <protection/>
    </xf>
    <xf numFmtId="0" fontId="9" fillId="0" borderId="12" xfId="68" applyFont="1" applyBorder="1" applyAlignment="1">
      <alignment/>
      <protection/>
    </xf>
    <xf numFmtId="0" fontId="5" fillId="0" borderId="12" xfId="68" applyFont="1" applyBorder="1" applyAlignment="1">
      <alignment horizontal="center" vertical="center"/>
      <protection/>
    </xf>
    <xf numFmtId="49" fontId="12" fillId="0" borderId="0" xfId="68" applyNumberFormat="1" applyFont="1">
      <alignment/>
      <protection/>
    </xf>
    <xf numFmtId="0" fontId="9" fillId="0" borderId="13" xfId="42" applyNumberFormat="1" applyFont="1" applyBorder="1" applyAlignment="1">
      <alignment horizontal="center"/>
    </xf>
    <xf numFmtId="0" fontId="12" fillId="0" borderId="13" xfId="68" applyFont="1" applyBorder="1" applyAlignment="1">
      <alignment horizontal="center"/>
      <protection/>
    </xf>
    <xf numFmtId="185" fontId="9" fillId="0" borderId="13" xfId="68" applyNumberFormat="1" applyFont="1" applyBorder="1" applyAlignment="1">
      <alignment horizontal="center"/>
      <protection/>
    </xf>
    <xf numFmtId="0" fontId="12" fillId="0" borderId="13" xfId="68" applyFont="1" applyBorder="1" applyAlignment="1">
      <alignment/>
      <protection/>
    </xf>
    <xf numFmtId="0" fontId="14" fillId="0" borderId="0" xfId="42" applyNumberFormat="1" applyFont="1" applyBorder="1" applyAlignment="1">
      <alignment horizontal="center"/>
    </xf>
    <xf numFmtId="0" fontId="12" fillId="0" borderId="0" xfId="68" applyFont="1" applyBorder="1" applyAlignment="1">
      <alignment horizontal="center"/>
      <protection/>
    </xf>
    <xf numFmtId="0" fontId="15" fillId="0" borderId="0" xfId="68" applyFont="1" applyAlignment="1">
      <alignment horizontal="center"/>
      <protection/>
    </xf>
    <xf numFmtId="0" fontId="15" fillId="0" borderId="0" xfId="68" applyFont="1" applyAlignment="1">
      <alignment/>
      <protection/>
    </xf>
    <xf numFmtId="0" fontId="16" fillId="0" borderId="0" xfId="68" applyFont="1" applyAlignment="1">
      <alignment horizontal="center"/>
      <protection/>
    </xf>
    <xf numFmtId="0" fontId="16" fillId="0" borderId="0" xfId="68" applyFont="1">
      <alignment/>
      <protection/>
    </xf>
    <xf numFmtId="0" fontId="12" fillId="0" borderId="0" xfId="68" applyFont="1" applyAlignment="1">
      <alignment horizontal="center"/>
      <protection/>
    </xf>
    <xf numFmtId="0" fontId="17" fillId="0" borderId="0" xfId="68" applyFont="1" applyBorder="1" applyAlignment="1">
      <alignment horizontal="centerContinuous"/>
      <protection/>
    </xf>
    <xf numFmtId="184" fontId="18" fillId="0" borderId="0" xfId="68" applyNumberFormat="1" applyFont="1">
      <alignment/>
      <protection/>
    </xf>
    <xf numFmtId="0" fontId="19" fillId="18" borderId="0" xfId="67" applyFont="1" applyFill="1" applyAlignment="1" applyProtection="1">
      <alignment horizontal="center"/>
      <protection hidden="1"/>
    </xf>
    <xf numFmtId="0" fontId="2" fillId="34" borderId="0" xfId="67" applyFont="1" applyFill="1" applyAlignment="1" applyProtection="1">
      <alignment horizontal="center"/>
      <protection hidden="1"/>
    </xf>
    <xf numFmtId="0" fontId="3" fillId="18" borderId="0" xfId="67" applyFont="1" applyFill="1" applyProtection="1">
      <alignment/>
      <protection hidden="1"/>
    </xf>
    <xf numFmtId="0" fontId="17" fillId="34" borderId="0" xfId="67" applyFont="1" applyFill="1" applyProtection="1">
      <alignment/>
      <protection hidden="1"/>
    </xf>
    <xf numFmtId="0" fontId="17" fillId="34" borderId="0" xfId="66" applyFont="1" applyFill="1" applyAlignment="1" applyProtection="1">
      <alignment horizontal="center"/>
      <protection hidden="1"/>
    </xf>
    <xf numFmtId="0" fontId="17" fillId="34" borderId="0" xfId="67" applyFont="1" applyFill="1" applyAlignment="1" applyProtection="1">
      <alignment horizontal="center"/>
      <protection hidden="1"/>
    </xf>
    <xf numFmtId="0" fontId="17" fillId="0" borderId="0" xfId="67" applyFont="1" applyProtection="1">
      <alignment/>
      <protection hidden="1"/>
    </xf>
    <xf numFmtId="0" fontId="3" fillId="0" borderId="0" xfId="67" applyFont="1" applyProtection="1">
      <alignment/>
      <protection hidden="1"/>
    </xf>
    <xf numFmtId="0" fontId="3" fillId="0" borderId="0" xfId="68" applyFont="1" applyBorder="1">
      <alignment/>
      <protection/>
    </xf>
    <xf numFmtId="0" fontId="17" fillId="0" borderId="0" xfId="68" applyFont="1" applyBorder="1" applyAlignment="1">
      <alignment/>
      <protection/>
    </xf>
    <xf numFmtId="0" fontId="5" fillId="0" borderId="0" xfId="68" applyFont="1" applyAlignment="1">
      <alignment horizontal="left"/>
      <protection/>
    </xf>
    <xf numFmtId="0" fontId="2" fillId="0" borderId="0" xfId="68" applyFont="1" applyBorder="1">
      <alignment/>
      <protection/>
    </xf>
    <xf numFmtId="0" fontId="9" fillId="0" borderId="0" xfId="68" applyFont="1" applyFill="1" applyAlignment="1">
      <alignment horizontal="right"/>
      <protection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35" borderId="0" xfId="67" applyFont="1" applyFill="1" applyAlignment="1" applyProtection="1">
      <alignment horizontal="center"/>
      <protection hidden="1"/>
    </xf>
    <xf numFmtId="0" fontId="2" fillId="3" borderId="0" xfId="67" applyFont="1" applyFill="1" applyAlignment="1" applyProtection="1">
      <alignment horizontal="center"/>
      <protection hidden="1"/>
    </xf>
    <xf numFmtId="0" fontId="2" fillId="4" borderId="0" xfId="67" applyFont="1" applyFill="1" applyAlignment="1" applyProtection="1">
      <alignment horizontal="center"/>
      <protection hidden="1"/>
    </xf>
    <xf numFmtId="0" fontId="17" fillId="35" borderId="0" xfId="67" applyFont="1" applyFill="1" applyProtection="1">
      <alignment/>
      <protection hidden="1"/>
    </xf>
    <xf numFmtId="0" fontId="17" fillId="3" borderId="0" xfId="67" applyFont="1" applyFill="1" applyProtection="1">
      <alignment/>
      <protection hidden="1"/>
    </xf>
    <xf numFmtId="0" fontId="17" fillId="4" borderId="0" xfId="67" applyFont="1" applyFill="1" applyProtection="1">
      <alignment/>
      <protection hidden="1"/>
    </xf>
    <xf numFmtId="0" fontId="17" fillId="35" borderId="0" xfId="66" applyFont="1" applyFill="1" applyAlignment="1" applyProtection="1">
      <alignment horizontal="center"/>
      <protection hidden="1"/>
    </xf>
    <xf numFmtId="0" fontId="17" fillId="3" borderId="0" xfId="66" applyFont="1" applyFill="1" applyAlignment="1" applyProtection="1">
      <alignment horizontal="center"/>
      <protection hidden="1"/>
    </xf>
    <xf numFmtId="0" fontId="17" fillId="4" borderId="0" xfId="66" applyFont="1" applyFill="1" applyAlignment="1" applyProtection="1">
      <alignment horizontal="center"/>
      <protection hidden="1"/>
    </xf>
    <xf numFmtId="0" fontId="17" fillId="35" borderId="0" xfId="67" applyFont="1" applyFill="1" applyAlignment="1" applyProtection="1">
      <alignment horizontal="center"/>
      <protection hidden="1"/>
    </xf>
    <xf numFmtId="0" fontId="17" fillId="3" borderId="0" xfId="67" applyFont="1" applyFill="1" applyAlignment="1" applyProtection="1">
      <alignment horizontal="center"/>
      <protection hidden="1"/>
    </xf>
    <xf numFmtId="0" fontId="17" fillId="4" borderId="0" xfId="67" applyFont="1" applyFill="1" applyAlignment="1" applyProtection="1">
      <alignment horizontal="center"/>
      <protection hidden="1"/>
    </xf>
    <xf numFmtId="0" fontId="3" fillId="0" borderId="0" xfId="68" applyFont="1" applyAlignment="1">
      <alignment horizontal="centerContinuous"/>
      <protection/>
    </xf>
    <xf numFmtId="0" fontId="9" fillId="0" borderId="0" xfId="68" applyFont="1" applyBorder="1" applyAlignment="1">
      <alignment horizontal="centerContinuous"/>
      <protection/>
    </xf>
    <xf numFmtId="0" fontId="7" fillId="0" borderId="0" xfId="68" applyFont="1" applyBorder="1" applyAlignment="1">
      <alignment horizontal="centerContinuous"/>
      <protection/>
    </xf>
    <xf numFmtId="0" fontId="3" fillId="0" borderId="0" xfId="68" applyFont="1" applyAlignment="1">
      <alignment horizontal="right"/>
      <protection/>
    </xf>
    <xf numFmtId="185" fontId="17" fillId="0" borderId="0" xfId="68" applyNumberFormat="1" applyFont="1" applyAlignment="1">
      <alignment horizontal="centerContinuous"/>
      <protection/>
    </xf>
    <xf numFmtId="0" fontId="3" fillId="0" borderId="0" xfId="68" applyFont="1" applyBorder="1" applyAlignment="1">
      <alignment horizontal="right"/>
      <protection/>
    </xf>
    <xf numFmtId="49" fontId="3" fillId="0" borderId="0" xfId="68" applyNumberFormat="1" applyFont="1" applyFill="1" applyBorder="1" applyAlignment="1">
      <alignment/>
      <protection/>
    </xf>
    <xf numFmtId="0" fontId="17" fillId="0" borderId="12" xfId="68" applyFont="1" applyBorder="1" applyAlignment="1">
      <alignment horizontal="left"/>
      <protection/>
    </xf>
    <xf numFmtId="49" fontId="3" fillId="0" borderId="0" xfId="68" applyNumberFormat="1" applyFont="1" applyAlignment="1">
      <alignment/>
      <protection/>
    </xf>
    <xf numFmtId="49" fontId="3" fillId="0" borderId="0" xfId="68" applyNumberFormat="1" applyFont="1">
      <alignment/>
      <protection/>
    </xf>
    <xf numFmtId="0" fontId="17" fillId="0" borderId="0" xfId="68" applyFont="1" applyAlignment="1">
      <alignment horizontal="center"/>
      <protection/>
    </xf>
    <xf numFmtId="0" fontId="23" fillId="0" borderId="12" xfId="42" applyNumberFormat="1" applyFont="1" applyBorder="1" applyAlignment="1">
      <alignment/>
    </xf>
    <xf numFmtId="0" fontId="3" fillId="0" borderId="12" xfId="68" applyFont="1" applyBorder="1" applyAlignment="1">
      <alignment horizontal="center"/>
      <protection/>
    </xf>
    <xf numFmtId="0" fontId="3" fillId="0" borderId="13" xfId="68" applyFont="1" applyBorder="1" applyAlignment="1">
      <alignment horizontal="left"/>
      <protection/>
    </xf>
    <xf numFmtId="185" fontId="9" fillId="0" borderId="13" xfId="68" applyNumberFormat="1" applyFont="1" applyBorder="1" applyAlignment="1">
      <alignment horizontal="centerContinuous"/>
      <protection/>
    </xf>
    <xf numFmtId="0" fontId="3" fillId="0" borderId="13" xfId="68" applyFont="1" applyBorder="1" applyAlignment="1">
      <alignment/>
      <protection/>
    </xf>
    <xf numFmtId="0" fontId="3" fillId="0" borderId="13" xfId="68" applyFont="1" applyBorder="1" applyAlignment="1">
      <alignment horizontal="centerContinuous"/>
      <protection/>
    </xf>
    <xf numFmtId="0" fontId="23" fillId="0" borderId="0" xfId="42" applyNumberFormat="1" applyFont="1" applyBorder="1" applyAlignment="1">
      <alignment horizontal="centerContinuous"/>
    </xf>
    <xf numFmtId="0" fontId="3" fillId="0" borderId="0" xfId="68" applyFont="1" applyBorder="1" applyAlignment="1">
      <alignment horizontal="centerContinuous"/>
      <protection/>
    </xf>
    <xf numFmtId="0" fontId="23" fillId="0" borderId="12" xfId="68" applyFont="1" applyBorder="1" applyAlignment="1">
      <alignment horizontal="centerContinuous"/>
      <protection/>
    </xf>
    <xf numFmtId="0" fontId="17" fillId="0" borderId="12" xfId="68" applyFont="1" applyBorder="1" applyAlignment="1">
      <alignment horizontal="centerContinuous"/>
      <protection/>
    </xf>
    <xf numFmtId="0" fontId="6" fillId="0" borderId="0" xfId="68" applyFont="1" applyBorder="1" applyAlignment="1">
      <alignment horizontal="centerContinuous"/>
      <protection/>
    </xf>
    <xf numFmtId="187" fontId="17" fillId="0" borderId="0" xfId="68" applyNumberFormat="1" applyFont="1" applyBorder="1" applyAlignment="1">
      <alignment/>
      <protection/>
    </xf>
    <xf numFmtId="0" fontId="12" fillId="0" borderId="12" xfId="68" applyFont="1" applyBorder="1" applyAlignment="1">
      <alignment horizontal="centerContinuous"/>
      <protection/>
    </xf>
    <xf numFmtId="0" fontId="8" fillId="0" borderId="12" xfId="68" applyFont="1" applyBorder="1" applyAlignment="1">
      <alignment horizontal="centerContinuous"/>
      <protection/>
    </xf>
    <xf numFmtId="0" fontId="3" fillId="0" borderId="12" xfId="68" applyFont="1" applyBorder="1" applyAlignment="1">
      <alignment horizontal="centerContinuous"/>
      <protection/>
    </xf>
    <xf numFmtId="0" fontId="24" fillId="0" borderId="13" xfId="68" applyFont="1" applyBorder="1" applyAlignment="1">
      <alignment/>
      <protection/>
    </xf>
    <xf numFmtId="0" fontId="25" fillId="0" borderId="12" xfId="68" applyNumberFormat="1" applyFont="1" applyFill="1" applyBorder="1" applyAlignment="1">
      <alignment horizontal="center"/>
      <protection/>
    </xf>
    <xf numFmtId="0" fontId="3" fillId="0" borderId="12" xfId="68" applyNumberFormat="1" applyFont="1" applyFill="1" applyBorder="1" applyAlignment="1">
      <alignment horizontal="left"/>
      <protection/>
    </xf>
    <xf numFmtId="0" fontId="26" fillId="0" borderId="12" xfId="68" applyNumberFormat="1" applyFont="1" applyFill="1" applyBorder="1" applyAlignment="1">
      <alignment horizontal="left"/>
      <protection/>
    </xf>
    <xf numFmtId="0" fontId="26" fillId="0" borderId="12" xfId="68" applyNumberFormat="1" applyFont="1" applyFill="1" applyBorder="1" applyAlignment="1">
      <alignment horizontal="center"/>
      <protection/>
    </xf>
    <xf numFmtId="0" fontId="26" fillId="0" borderId="13" xfId="68" applyNumberFormat="1" applyFont="1" applyFill="1" applyBorder="1" applyAlignment="1">
      <alignment horizontal="left"/>
      <protection/>
    </xf>
    <xf numFmtId="0" fontId="3" fillId="0" borderId="12" xfId="68" applyFont="1" applyBorder="1">
      <alignment/>
      <protection/>
    </xf>
    <xf numFmtId="0" fontId="19" fillId="0" borderId="0" xfId="68" applyFont="1" applyAlignment="1">
      <alignment horizontal="center"/>
      <protection/>
    </xf>
    <xf numFmtId="0" fontId="2" fillId="0" borderId="0" xfId="68" applyFont="1" applyAlignment="1">
      <alignment horizontal="centerContinuous"/>
      <protection/>
    </xf>
    <xf numFmtId="0" fontId="3" fillId="0" borderId="0" xfId="68" applyFont="1" applyAlignment="1">
      <alignment vertical="top"/>
      <protection/>
    </xf>
    <xf numFmtId="0" fontId="17" fillId="0" borderId="0" xfId="68" applyFont="1" applyFill="1" applyAlignment="1">
      <alignment horizontal="right"/>
      <protection/>
    </xf>
    <xf numFmtId="0" fontId="9" fillId="0" borderId="0" xfId="68" applyFont="1" applyBorder="1" applyAlignment="1" quotePrefix="1">
      <alignment/>
      <protection/>
    </xf>
    <xf numFmtId="0" fontId="2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2" fillId="0" borderId="0" xfId="68" applyFont="1" applyBorder="1" applyAlignment="1">
      <alignment horizontal="center"/>
      <protection/>
    </xf>
    <xf numFmtId="0" fontId="2" fillId="0" borderId="0" xfId="68" applyFont="1" applyAlignment="1">
      <alignment horizontal="center"/>
      <protection/>
    </xf>
    <xf numFmtId="0" fontId="17" fillId="0" borderId="12" xfId="68" applyFont="1" applyBorder="1" applyAlignment="1">
      <alignment horizontal="left"/>
      <protection/>
    </xf>
    <xf numFmtId="0" fontId="17" fillId="0" borderId="13" xfId="68" applyFont="1" applyBorder="1" applyAlignment="1">
      <alignment horizontal="left"/>
      <protection/>
    </xf>
    <xf numFmtId="186" fontId="18" fillId="0" borderId="14" xfId="42" applyNumberFormat="1" applyFont="1" applyBorder="1" applyAlignment="1">
      <alignment horizontal="center"/>
    </xf>
    <xf numFmtId="0" fontId="3" fillId="0" borderId="0" xfId="68" applyFont="1" applyAlignment="1">
      <alignment horizontal="center"/>
      <protection/>
    </xf>
    <xf numFmtId="49" fontId="3" fillId="0" borderId="0" xfId="68" applyNumberFormat="1" applyFont="1" applyAlignment="1">
      <alignment horizontal="left" vertical="distributed"/>
      <protection/>
    </xf>
    <xf numFmtId="0" fontId="11" fillId="0" borderId="0" xfId="68" applyFont="1" applyBorder="1" applyAlignment="1">
      <alignment horizontal="center"/>
      <protection/>
    </xf>
    <xf numFmtId="49" fontId="82" fillId="0" borderId="0" xfId="68" applyNumberFormat="1" applyFont="1" applyAlignment="1">
      <alignment horizontal="center"/>
      <protection/>
    </xf>
    <xf numFmtId="0" fontId="82" fillId="0" borderId="0" xfId="68" applyFont="1" applyBorder="1" applyAlignment="1">
      <alignment horizontal="center"/>
      <protection/>
    </xf>
    <xf numFmtId="0" fontId="82" fillId="0" borderId="14" xfId="68" applyFont="1" applyBorder="1" applyAlignment="1">
      <alignment horizontal="center"/>
      <protection/>
    </xf>
    <xf numFmtId="183" fontId="82" fillId="0" borderId="0" xfId="42" applyNumberFormat="1" applyFont="1" applyBorder="1" applyAlignment="1">
      <alignment horizontal="center"/>
    </xf>
    <xf numFmtId="183" fontId="82" fillId="0" borderId="0" xfId="68" applyNumberFormat="1" applyFont="1" applyBorder="1" applyAlignment="1">
      <alignment horizontal="right"/>
      <protection/>
    </xf>
    <xf numFmtId="0" fontId="9" fillId="0" borderId="0" xfId="68" applyFont="1" applyBorder="1" applyAlignment="1">
      <alignment horizontal="right"/>
      <protection/>
    </xf>
    <xf numFmtId="184" fontId="5" fillId="0" borderId="0" xfId="68" applyNumberFormat="1" applyFont="1" applyBorder="1" applyAlignment="1">
      <alignment horizontal="right"/>
      <protection/>
    </xf>
    <xf numFmtId="0" fontId="13" fillId="0" borderId="0" xfId="68" applyFont="1" applyBorder="1" applyAlignment="1">
      <alignment horizontal="right"/>
      <protection/>
    </xf>
    <xf numFmtId="0" fontId="5" fillId="0" borderId="12" xfId="68" applyFont="1" applyBorder="1" applyAlignment="1">
      <alignment horizontal="center" vertical="center"/>
      <protection/>
    </xf>
    <xf numFmtId="0" fontId="15" fillId="0" borderId="0" xfId="68" applyFont="1" applyAlignment="1">
      <alignment horizontal="center"/>
      <protection/>
    </xf>
    <xf numFmtId="0" fontId="16" fillId="0" borderId="0" xfId="68" applyFont="1" applyAlignment="1">
      <alignment horizontal="center"/>
      <protection/>
    </xf>
    <xf numFmtId="0" fontId="16" fillId="0" borderId="0" xfId="68" applyFont="1" applyAlignment="1">
      <alignment horizontal="left"/>
      <protection/>
    </xf>
    <xf numFmtId="49" fontId="12" fillId="0" borderId="0" xfId="68" applyNumberFormat="1" applyFont="1" applyAlignment="1">
      <alignment horizontal="left" vertical="distributed"/>
      <protection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GreyOrWhite" xfId="50"/>
    <cellStyle name="Header1" xfId="51"/>
    <cellStyle name="Header2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Millares [0]_Well Timing" xfId="60"/>
    <cellStyle name="Millares_Well Timing" xfId="61"/>
    <cellStyle name="Moneda [0]_Well Timing" xfId="62"/>
    <cellStyle name="Moneda_Well Timing" xfId="63"/>
    <cellStyle name="n" xfId="64"/>
    <cellStyle name="Neutral" xfId="65"/>
    <cellStyle name="Normal_Dichso" xfId="66"/>
    <cellStyle name="Normal_DocSoUnicode" xfId="67"/>
    <cellStyle name="Normal_NhatKy0403" xfId="68"/>
    <cellStyle name="Note" xfId="69"/>
    <cellStyle name="Output" xfId="70"/>
    <cellStyle name="Percent" xfId="71"/>
    <cellStyle name="Title" xfId="72"/>
    <cellStyle name="Total" xfId="73"/>
    <cellStyle name="Warning Text" xfId="74"/>
    <cellStyle name="Yellow" xfId="75"/>
    <cellStyle name=" [0.00]_ Att. 1- Cover" xfId="76"/>
    <cellStyle name="_ Att. 1- Cover" xfId="77"/>
    <cellStyle name="?_ Att. 1- Cover" xfId="78"/>
    <cellStyle name="똿뗦먛귟 [0.00]_PRODUCT DETAIL Q1" xfId="79"/>
    <cellStyle name="똿뗦먛귟_PRODUCT DETAIL Q1" xfId="80"/>
    <cellStyle name="믅됞 [0.00]_PRODUCT DETAIL Q1" xfId="81"/>
    <cellStyle name="믅됞_PRODUCT DETAIL Q1" xfId="82"/>
    <cellStyle name="백분율_95" xfId="83"/>
    <cellStyle name="뷭?_BOOKSHIP" xfId="84"/>
    <cellStyle name="콤마 [0]_1202" xfId="85"/>
    <cellStyle name="콤마_1202" xfId="86"/>
    <cellStyle name="통화 [0]_1202" xfId="87"/>
    <cellStyle name="통화_1202" xfId="88"/>
    <cellStyle name="표준_(정보부문)월별인원계획" xfId="89"/>
    <cellStyle name="一般_99Q3647-ALL-CAS2" xfId="90"/>
    <cellStyle name="千分位[0]_Book1" xfId="91"/>
    <cellStyle name="千分位_99Q3647-ALL-CAS2" xfId="92"/>
    <cellStyle name="貨幣 [0]_Book1" xfId="93"/>
    <cellStyle name="貨幣[0]_BRE" xfId="94"/>
    <cellStyle name="貨幣_Book1" xfId="95"/>
  </cellStyles>
  <dxfs count="48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19</xdr:row>
      <xdr:rowOff>0</xdr:rowOff>
    </xdr:from>
    <xdr:to>
      <xdr:col>4</xdr:col>
      <xdr:colOff>257175</xdr:colOff>
      <xdr:row>19</xdr:row>
      <xdr:rowOff>161925</xdr:rowOff>
    </xdr:to>
    <xdr:sp>
      <xdr:nvSpPr>
        <xdr:cNvPr id="1" name="Rectangle 7"/>
        <xdr:cNvSpPr>
          <a:spLocks/>
        </xdr:cNvSpPr>
      </xdr:nvSpPr>
      <xdr:spPr>
        <a:xfrm>
          <a:off x="4067175" y="3409950"/>
          <a:ext cx="257175" cy="1619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257175</xdr:colOff>
      <xdr:row>19</xdr:row>
      <xdr:rowOff>161925</xdr:rowOff>
    </xdr:to>
    <xdr:sp>
      <xdr:nvSpPr>
        <xdr:cNvPr id="2" name="Rectangle 9"/>
        <xdr:cNvSpPr>
          <a:spLocks/>
        </xdr:cNvSpPr>
      </xdr:nvSpPr>
      <xdr:spPr>
        <a:xfrm>
          <a:off x="5400675" y="3409950"/>
          <a:ext cx="257175" cy="1619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257175</xdr:colOff>
      <xdr:row>19</xdr:row>
      <xdr:rowOff>161925</xdr:rowOff>
    </xdr:to>
    <xdr:sp>
      <xdr:nvSpPr>
        <xdr:cNvPr id="3" name="Rectangle 10"/>
        <xdr:cNvSpPr>
          <a:spLocks/>
        </xdr:cNvSpPr>
      </xdr:nvSpPr>
      <xdr:spPr>
        <a:xfrm>
          <a:off x="7172325" y="3409950"/>
          <a:ext cx="257175" cy="1619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257175</xdr:colOff>
      <xdr:row>19</xdr:row>
      <xdr:rowOff>161925</xdr:rowOff>
    </xdr:to>
    <xdr:sp>
      <xdr:nvSpPr>
        <xdr:cNvPr id="4" name="Rectangle 22"/>
        <xdr:cNvSpPr>
          <a:spLocks/>
        </xdr:cNvSpPr>
      </xdr:nvSpPr>
      <xdr:spPr>
        <a:xfrm>
          <a:off x="4067175" y="3409950"/>
          <a:ext cx="257175" cy="1619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257175</xdr:colOff>
      <xdr:row>19</xdr:row>
      <xdr:rowOff>161925</xdr:rowOff>
    </xdr:to>
    <xdr:sp>
      <xdr:nvSpPr>
        <xdr:cNvPr id="5" name="Rectangle 23"/>
        <xdr:cNvSpPr>
          <a:spLocks/>
        </xdr:cNvSpPr>
      </xdr:nvSpPr>
      <xdr:spPr>
        <a:xfrm>
          <a:off x="4067175" y="3409950"/>
          <a:ext cx="257175" cy="1619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257175</xdr:colOff>
      <xdr:row>19</xdr:row>
      <xdr:rowOff>161925</xdr:rowOff>
    </xdr:to>
    <xdr:sp>
      <xdr:nvSpPr>
        <xdr:cNvPr id="6" name="Rectangle 24"/>
        <xdr:cNvSpPr>
          <a:spLocks/>
        </xdr:cNvSpPr>
      </xdr:nvSpPr>
      <xdr:spPr>
        <a:xfrm>
          <a:off x="5400675" y="3409950"/>
          <a:ext cx="257175" cy="1619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257175</xdr:colOff>
      <xdr:row>19</xdr:row>
      <xdr:rowOff>161925</xdr:rowOff>
    </xdr:to>
    <xdr:sp>
      <xdr:nvSpPr>
        <xdr:cNvPr id="7" name="Rectangle 25"/>
        <xdr:cNvSpPr>
          <a:spLocks/>
        </xdr:cNvSpPr>
      </xdr:nvSpPr>
      <xdr:spPr>
        <a:xfrm>
          <a:off x="7172325" y="3409950"/>
          <a:ext cx="257175" cy="1619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257175</xdr:colOff>
      <xdr:row>19</xdr:row>
      <xdr:rowOff>161925</xdr:rowOff>
    </xdr:to>
    <xdr:sp>
      <xdr:nvSpPr>
        <xdr:cNvPr id="8" name="Rectangle 26"/>
        <xdr:cNvSpPr>
          <a:spLocks/>
        </xdr:cNvSpPr>
      </xdr:nvSpPr>
      <xdr:spPr>
        <a:xfrm>
          <a:off x="4067175" y="3409950"/>
          <a:ext cx="257175" cy="1619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257175</xdr:colOff>
      <xdr:row>19</xdr:row>
      <xdr:rowOff>161925</xdr:rowOff>
    </xdr:to>
    <xdr:sp>
      <xdr:nvSpPr>
        <xdr:cNvPr id="9" name="Rectangle 27"/>
        <xdr:cNvSpPr>
          <a:spLocks/>
        </xdr:cNvSpPr>
      </xdr:nvSpPr>
      <xdr:spPr>
        <a:xfrm>
          <a:off x="5400675" y="3409950"/>
          <a:ext cx="257175" cy="1619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257175</xdr:colOff>
      <xdr:row>19</xdr:row>
      <xdr:rowOff>161925</xdr:rowOff>
    </xdr:to>
    <xdr:sp>
      <xdr:nvSpPr>
        <xdr:cNvPr id="10" name="Rectangle 28"/>
        <xdr:cNvSpPr>
          <a:spLocks/>
        </xdr:cNvSpPr>
      </xdr:nvSpPr>
      <xdr:spPr>
        <a:xfrm>
          <a:off x="7172325" y="3409950"/>
          <a:ext cx="257175" cy="1619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257175</xdr:colOff>
      <xdr:row>19</xdr:row>
      <xdr:rowOff>161925</xdr:rowOff>
    </xdr:to>
    <xdr:sp>
      <xdr:nvSpPr>
        <xdr:cNvPr id="11" name="Rectangle 29"/>
        <xdr:cNvSpPr>
          <a:spLocks/>
        </xdr:cNvSpPr>
      </xdr:nvSpPr>
      <xdr:spPr>
        <a:xfrm>
          <a:off x="4067175" y="3409950"/>
          <a:ext cx="257175" cy="1619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257175</xdr:colOff>
      <xdr:row>19</xdr:row>
      <xdr:rowOff>161925</xdr:rowOff>
    </xdr:to>
    <xdr:sp>
      <xdr:nvSpPr>
        <xdr:cNvPr id="12" name="Rectangle 30"/>
        <xdr:cNvSpPr>
          <a:spLocks/>
        </xdr:cNvSpPr>
      </xdr:nvSpPr>
      <xdr:spPr>
        <a:xfrm>
          <a:off x="5400675" y="3409950"/>
          <a:ext cx="257175" cy="1619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257175</xdr:colOff>
      <xdr:row>19</xdr:row>
      <xdr:rowOff>161925</xdr:rowOff>
    </xdr:to>
    <xdr:sp>
      <xdr:nvSpPr>
        <xdr:cNvPr id="13" name="Rectangle 31"/>
        <xdr:cNvSpPr>
          <a:spLocks/>
        </xdr:cNvSpPr>
      </xdr:nvSpPr>
      <xdr:spPr>
        <a:xfrm>
          <a:off x="7172325" y="3409950"/>
          <a:ext cx="257175" cy="1619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257175</xdr:colOff>
      <xdr:row>50</xdr:row>
      <xdr:rowOff>161925</xdr:rowOff>
    </xdr:to>
    <xdr:sp>
      <xdr:nvSpPr>
        <xdr:cNvPr id="14" name="Rectangle 32"/>
        <xdr:cNvSpPr>
          <a:spLocks/>
        </xdr:cNvSpPr>
      </xdr:nvSpPr>
      <xdr:spPr>
        <a:xfrm>
          <a:off x="4067175" y="8515350"/>
          <a:ext cx="257175" cy="1619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257175</xdr:colOff>
      <xdr:row>50</xdr:row>
      <xdr:rowOff>161925</xdr:rowOff>
    </xdr:to>
    <xdr:sp>
      <xdr:nvSpPr>
        <xdr:cNvPr id="15" name="Rectangle 33"/>
        <xdr:cNvSpPr>
          <a:spLocks/>
        </xdr:cNvSpPr>
      </xdr:nvSpPr>
      <xdr:spPr>
        <a:xfrm>
          <a:off x="5400675" y="8515350"/>
          <a:ext cx="257175" cy="1619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257175</xdr:colOff>
      <xdr:row>50</xdr:row>
      <xdr:rowOff>161925</xdr:rowOff>
    </xdr:to>
    <xdr:sp>
      <xdr:nvSpPr>
        <xdr:cNvPr id="16" name="Rectangle 34"/>
        <xdr:cNvSpPr>
          <a:spLocks/>
        </xdr:cNvSpPr>
      </xdr:nvSpPr>
      <xdr:spPr>
        <a:xfrm>
          <a:off x="7172325" y="8515350"/>
          <a:ext cx="257175" cy="1619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257175</xdr:colOff>
      <xdr:row>50</xdr:row>
      <xdr:rowOff>161925</xdr:rowOff>
    </xdr:to>
    <xdr:sp>
      <xdr:nvSpPr>
        <xdr:cNvPr id="17" name="Rectangle 35"/>
        <xdr:cNvSpPr>
          <a:spLocks/>
        </xdr:cNvSpPr>
      </xdr:nvSpPr>
      <xdr:spPr>
        <a:xfrm>
          <a:off x="4067175" y="8515350"/>
          <a:ext cx="257175" cy="1619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257175</xdr:colOff>
      <xdr:row>50</xdr:row>
      <xdr:rowOff>161925</xdr:rowOff>
    </xdr:to>
    <xdr:sp>
      <xdr:nvSpPr>
        <xdr:cNvPr id="18" name="Rectangle 36"/>
        <xdr:cNvSpPr>
          <a:spLocks/>
        </xdr:cNvSpPr>
      </xdr:nvSpPr>
      <xdr:spPr>
        <a:xfrm>
          <a:off x="4067175" y="8515350"/>
          <a:ext cx="257175" cy="1619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257175</xdr:colOff>
      <xdr:row>50</xdr:row>
      <xdr:rowOff>161925</xdr:rowOff>
    </xdr:to>
    <xdr:sp>
      <xdr:nvSpPr>
        <xdr:cNvPr id="19" name="Rectangle 37"/>
        <xdr:cNvSpPr>
          <a:spLocks/>
        </xdr:cNvSpPr>
      </xdr:nvSpPr>
      <xdr:spPr>
        <a:xfrm>
          <a:off x="5400675" y="8515350"/>
          <a:ext cx="257175" cy="1619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257175</xdr:colOff>
      <xdr:row>50</xdr:row>
      <xdr:rowOff>161925</xdr:rowOff>
    </xdr:to>
    <xdr:sp>
      <xdr:nvSpPr>
        <xdr:cNvPr id="20" name="Rectangle 38"/>
        <xdr:cNvSpPr>
          <a:spLocks/>
        </xdr:cNvSpPr>
      </xdr:nvSpPr>
      <xdr:spPr>
        <a:xfrm>
          <a:off x="7172325" y="8515350"/>
          <a:ext cx="257175" cy="1619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257175</xdr:colOff>
      <xdr:row>50</xdr:row>
      <xdr:rowOff>161925</xdr:rowOff>
    </xdr:to>
    <xdr:sp>
      <xdr:nvSpPr>
        <xdr:cNvPr id="21" name="Rectangle 39"/>
        <xdr:cNvSpPr>
          <a:spLocks/>
        </xdr:cNvSpPr>
      </xdr:nvSpPr>
      <xdr:spPr>
        <a:xfrm>
          <a:off x="4067175" y="8515350"/>
          <a:ext cx="257175" cy="1619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257175</xdr:colOff>
      <xdr:row>50</xdr:row>
      <xdr:rowOff>161925</xdr:rowOff>
    </xdr:to>
    <xdr:sp>
      <xdr:nvSpPr>
        <xdr:cNvPr id="22" name="Rectangle 40"/>
        <xdr:cNvSpPr>
          <a:spLocks/>
        </xdr:cNvSpPr>
      </xdr:nvSpPr>
      <xdr:spPr>
        <a:xfrm>
          <a:off x="5400675" y="8515350"/>
          <a:ext cx="257175" cy="1619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257175</xdr:colOff>
      <xdr:row>50</xdr:row>
      <xdr:rowOff>161925</xdr:rowOff>
    </xdr:to>
    <xdr:sp>
      <xdr:nvSpPr>
        <xdr:cNvPr id="23" name="Rectangle 41"/>
        <xdr:cNvSpPr>
          <a:spLocks/>
        </xdr:cNvSpPr>
      </xdr:nvSpPr>
      <xdr:spPr>
        <a:xfrm>
          <a:off x="7172325" y="8515350"/>
          <a:ext cx="257175" cy="1619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257175</xdr:colOff>
      <xdr:row>50</xdr:row>
      <xdr:rowOff>161925</xdr:rowOff>
    </xdr:to>
    <xdr:sp>
      <xdr:nvSpPr>
        <xdr:cNvPr id="24" name="Rectangle 42"/>
        <xdr:cNvSpPr>
          <a:spLocks/>
        </xdr:cNvSpPr>
      </xdr:nvSpPr>
      <xdr:spPr>
        <a:xfrm>
          <a:off x="4067175" y="8515350"/>
          <a:ext cx="257175" cy="1619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257175</xdr:colOff>
      <xdr:row>50</xdr:row>
      <xdr:rowOff>161925</xdr:rowOff>
    </xdr:to>
    <xdr:sp>
      <xdr:nvSpPr>
        <xdr:cNvPr id="25" name="Rectangle 43"/>
        <xdr:cNvSpPr>
          <a:spLocks/>
        </xdr:cNvSpPr>
      </xdr:nvSpPr>
      <xdr:spPr>
        <a:xfrm>
          <a:off x="5400675" y="8515350"/>
          <a:ext cx="257175" cy="1619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257175</xdr:colOff>
      <xdr:row>50</xdr:row>
      <xdr:rowOff>161925</xdr:rowOff>
    </xdr:to>
    <xdr:sp>
      <xdr:nvSpPr>
        <xdr:cNvPr id="26" name="Rectangle 44"/>
        <xdr:cNvSpPr>
          <a:spLocks/>
        </xdr:cNvSpPr>
      </xdr:nvSpPr>
      <xdr:spPr>
        <a:xfrm>
          <a:off x="7172325" y="8515350"/>
          <a:ext cx="257175" cy="1619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VTRIDUNG-PC\Users\NhatChanh03\NhChanh06\Ma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VTRIDUNG-PC\Users\Learn%20Excel\KT-exc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u04b"/>
      <sheetName val="Mau04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XL4Poppy"/>
      <sheetName val="VTAcap"/>
      <sheetName val="DCVTACaP"/>
      <sheetName val="TKHC-35"/>
      <sheetName val="TKTK0,4"/>
      <sheetName val="BangPhanday"/>
      <sheetName val="DANBVE"/>
      <sheetName val="TKHC-0,4"/>
      <sheetName val="TKTK-35"/>
      <sheetName val="KL GD2 tong the"/>
      <sheetName val="TKHC-CT"/>
      <sheetName val="MC,MN"/>
      <sheetName val="X,TD"/>
      <sheetName val="TBA,CTO"/>
      <sheetName val="CD"/>
      <sheetName val="Cot"/>
      <sheetName val="TTGD2"/>
      <sheetName val="00000000"/>
      <sheetName val="10000000"/>
      <sheetName val="NC"/>
      <sheetName val="VL"/>
      <sheetName val="THDT"/>
      <sheetName val="Sluong"/>
      <sheetName val="t1e21"/>
      <sheetName val="t1e20"/>
      <sheetName val="t1e18"/>
      <sheetName val="t2e17"/>
      <sheetName val="t1e17"/>
      <sheetName val="t1e15"/>
      <sheetName val="t2e14"/>
      <sheetName val="t1e14"/>
      <sheetName val="t2e13"/>
      <sheetName val="t1e13"/>
      <sheetName val="t2e12"/>
      <sheetName val="t1e12"/>
      <sheetName val="t2e11"/>
      <sheetName val="t1e11"/>
      <sheetName val="t2e10"/>
      <sheetName val="t1e10"/>
      <sheetName val="t3e9"/>
      <sheetName val="t2e9"/>
      <sheetName val="t1e9"/>
      <sheetName val="t3e8"/>
      <sheetName val="t2e8"/>
      <sheetName val="t1e8cu"/>
      <sheetName val="t3e5"/>
      <sheetName val="t2e5"/>
      <sheetName val="t1e5moi"/>
      <sheetName val="t1e5cu"/>
      <sheetName val="t2e2"/>
      <sheetName val="t1e2"/>
      <sheetName val="t3e1"/>
      <sheetName val="t2e1"/>
      <sheetName val="t1e1"/>
      <sheetName val="BIA"/>
      <sheetName val="THQT"/>
      <sheetName val="CT HT"/>
      <sheetName val="B tinh"/>
      <sheetName val="XD"/>
      <sheetName val="TH VT A"/>
      <sheetName val="T12-01"/>
      <sheetName val="T1-02"/>
      <sheetName val="T5"/>
      <sheetName val="T6"/>
      <sheetName val="T7"/>
      <sheetName val="T8"/>
      <sheetName val="T9"/>
      <sheetName val="T10"/>
      <sheetName val="T11"/>
      <sheetName val="T12"/>
      <sheetName val="CTCN"/>
      <sheetName val="QTHD"/>
      <sheetName val="Giao"/>
      <sheetName val="CHIET TINH"/>
      <sheetName val="Bang gia Ca May"/>
      <sheetName val="Bang Gia VL"/>
      <sheetName val="Tong Hop KP"/>
      <sheetName val=" DON GIA"/>
      <sheetName val="CHIET TINH THEO KH.SAT"/>
      <sheetName val="DT thi ngiem"/>
      <sheetName val="TH DT thi nghiem"/>
      <sheetName val="TH DT"/>
      <sheetName val="DT2"/>
      <sheetName val="CT"/>
      <sheetName val="KL xa"/>
      <sheetName val="KL cot"/>
      <sheetName val="Xa su"/>
      <sheetName val="CP Xa"/>
      <sheetName val="THDT xa"/>
      <sheetName val="Cot dien"/>
      <sheetName val="TH cot"/>
      <sheetName val="CT VC cot"/>
      <sheetName val="VC CT ma"/>
      <sheetName val="CT cot thep"/>
      <sheetName val="CT ma kem"/>
      <sheetName val="PBKL"/>
      <sheetName val="CT be tong"/>
      <sheetName val="C.tinh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2001"/>
      <sheetName val="T.H 01"/>
      <sheetName val="2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DKTT"/>
      <sheetName val="N-luc"/>
      <sheetName val="TH-Tai trong"/>
      <sheetName val="Xamu"/>
      <sheetName val="Than tru"/>
      <sheetName val="Be coc"/>
      <sheetName val="PTDDat-Tru"/>
      <sheetName val="PTDDat-nhip"/>
      <sheetName val="PTDDat-nhipLT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Thang_1"/>
      <sheetName val="Thang_2"/>
      <sheetName val="Thang_3"/>
      <sheetName val="Thang_4"/>
      <sheetName val="Chitiet"/>
      <sheetName val="PTich"/>
      <sheetName val="TongHop"/>
      <sheetName val="NhapCN"/>
      <sheetName val="THBaocao"/>
      <sheetName val="THThang"/>
      <sheetName val="00000001"/>
      <sheetName val="00000002"/>
      <sheetName val="00000003"/>
      <sheetName val="00000004"/>
      <sheetName val="THtoanbo"/>
      <sheetName val="THboxung"/>
      <sheetName val="PTVT"/>
      <sheetName val="CLechVTSon5.5.03"/>
      <sheetName val="THKPBXSon5.5.03"/>
      <sheetName val="BXSon+binh5.5.03"/>
      <sheetName val="thau"/>
      <sheetName val="XXXXXXXX"/>
      <sheetName val="XXXXXXX0"/>
      <sheetName val="XXXXXXX1"/>
      <sheetName val="XXXXXXX2"/>
      <sheetName val="XXXXXXX3"/>
      <sheetName val="XXXXXXX4"/>
      <sheetName val="XXXXXXX5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TH8T"/>
      <sheetName val="VT10"/>
      <sheetName val="VT11"/>
      <sheetName val="VT11 (2)"/>
      <sheetName val="Gia da dam"/>
      <sheetName val="Gia VLXD"/>
      <sheetName val="NMQII-100"/>
      <sheetName val="NMQII"/>
      <sheetName val="MTQII"/>
      <sheetName val="CTYQII"/>
      <sheetName val="PTVT goc"/>
      <sheetName val="DG goc"/>
      <sheetName val="CLVL goc"/>
      <sheetName val="khoi luong"/>
      <sheetName val="ptxd"/>
      <sheetName val="ptnuoc"/>
      <sheetName val="bu gia"/>
      <sheetName val="bien ban"/>
      <sheetName val="20000000"/>
      <sheetName val="QuyI"/>
      <sheetName val="QuyII"/>
      <sheetName val="QUYIII"/>
      <sheetName val="QUYIV"/>
      <sheetName val="quy1"/>
      <sheetName val="QUY2"/>
      <sheetName val="QUY3"/>
      <sheetName val="QUY4"/>
      <sheetName val="q2"/>
      <sheetName val="q3"/>
      <sheetName val="q4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GTXL"/>
      <sheetName val="dgchitiet"/>
      <sheetName val="DTCong"/>
      <sheetName val="KLuong(cong)"/>
      <sheetName val="DHai(banDUL-5x20,05m)"/>
      <sheetName val="KVinh(banDUL-3x21,05m)"/>
      <sheetName val="KLuong(Cau)"/>
      <sheetName val="M"/>
      <sheetName val="GTXLk"/>
      <sheetName val="dg(cau)"/>
      <sheetName val="DT(KVinh)"/>
      <sheetName val="DT(DHai)"/>
      <sheetName val="KL"/>
      <sheetName val="DT(cong)"/>
      <sheetName val="CTXD"/>
      <sheetName val="30000000"/>
      <sheetName val="Bang TH"/>
      <sheetName val="ktcau"/>
      <sheetName val="KTcaulon"/>
      <sheetName val="DGia"/>
      <sheetName val="Vuot can(81-110)-ok"/>
      <sheetName val="L4,T5 nuoc(81-110)-ok"/>
      <sheetName val="L,T,nuoc+can(70-81)-ok"/>
      <sheetName val="Vuot can(35-70)-ok"/>
      <sheetName val="L,T,N nuoc (35-70)-ok"/>
      <sheetName val="L,T,N nuoc (0-35)-ok"/>
      <sheetName val="Vuot can(0-35)-ok"/>
      <sheetName val="Duong(0-35)-ok"/>
      <sheetName val="KL-Cau lon"/>
      <sheetName val="KL-Cau trung"/>
      <sheetName val="KL-Cau vuot nut"/>
      <sheetName val="1nhip"/>
      <sheetName val="TH Cau-PA kien nghi"/>
      <sheetName val="L(4),T(5) nuoc(81-110)"/>
      <sheetName val="Vuot can7 (81-110)"/>
      <sheetName val="T3(9)"/>
      <sheetName val="T2(9)"/>
      <sheetName val="T5(10)"/>
      <sheetName val="T4(10)"/>
      <sheetName val="T3(10)"/>
      <sheetName val="T2(10)"/>
      <sheetName val="T1(10)"/>
      <sheetName val="T4(9)"/>
      <sheetName val="T1(9)"/>
      <sheetName val="T4(T8)"/>
      <sheetName val="T3(T8_"/>
      <sheetName val="T2(T8_"/>
      <sheetName val="T1(T8_"/>
      <sheetName val="T4(T7}"/>
      <sheetName val="T3(T7_"/>
      <sheetName val="T2(T7_"/>
      <sheetName val="T1(T7_"/>
      <sheetName val="T3_6_"/>
      <sheetName val="T2_6_"/>
      <sheetName val="T1(6)"/>
      <sheetName val="T4(05)"/>
      <sheetName val="T3(05)"/>
      <sheetName val="T2(05)"/>
      <sheetName val="T3(3)03"/>
      <sheetName val="T1(04)"/>
      <sheetName val="T5(03)"/>
      <sheetName val="T4(03)"/>
      <sheetName val="Luong"/>
      <sheetName val="DG chitiet"/>
      <sheetName val="KLcau"/>
      <sheetName val="Yalop(5x33m)-TDUL"/>
      <sheetName val="Gia tri XLc"/>
      <sheetName val="6-Cau lon (CLH) ok"/>
      <sheetName val="3-L,T,nuoc+can(70-81)-PA1,2,3"/>
      <sheetName val="5-L,T,N (110-131+008)-PA1,2,3"/>
      <sheetName val="5-Nut (110-131+008)-PA1,2,3"/>
      <sheetName val="4-Vuot can(81-110)-PA1,2,3"/>
      <sheetName val="2-T,N nuoc (35-70)-PA1,2,3"/>
      <sheetName val="2-Lon nuoc (35-70)-PA1,2,3"/>
      <sheetName val="2-Vuot can(35-70)-PA1,2,3"/>
      <sheetName val="1-Trung(0-35) PA1,2,3"/>
      <sheetName val="1-L,N nuoc (0-35) PA1&amp;2 "/>
      <sheetName val="1-L,N nuoc (0-35) PA3 "/>
      <sheetName val="1-Vuot can(0-35) PA1,2,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hat sinh"/>
      <sheetName val="Khai thue"/>
      <sheetName val="In-TC"/>
      <sheetName val="CDPS"/>
      <sheetName val="TKTS"/>
      <sheetName val="KQKD"/>
      <sheetName val="ct-no"/>
      <sheetName val="th-no"/>
      <sheetName val="th-z"/>
      <sheetName val="ct-z"/>
      <sheetName val="So cai"/>
      <sheetName val="CT-VT"/>
      <sheetName val="N-X"/>
      <sheetName val="NXT"/>
      <sheetName val="P.Bo"/>
      <sheetName val="0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6"/>
  <sheetViews>
    <sheetView showGridLines="0" zoomScalePageLayoutView="0" workbookViewId="0" topLeftCell="A33">
      <selection activeCell="F50" sqref="F50"/>
    </sheetView>
  </sheetViews>
  <sheetFormatPr defaultColWidth="10.296875" defaultRowHeight="15"/>
  <cols>
    <col min="1" max="1" width="7.69921875" style="2" customWidth="1"/>
    <col min="2" max="2" width="16.69921875" style="2" customWidth="1"/>
    <col min="3" max="3" width="7.796875" style="2" customWidth="1"/>
    <col min="4" max="4" width="7" style="2" customWidth="1"/>
    <col min="5" max="5" width="11.796875" style="2" customWidth="1"/>
    <col min="6" max="6" width="8.69921875" style="2" customWidth="1"/>
    <col min="7" max="7" width="11.296875" style="2" customWidth="1"/>
    <col min="8" max="8" width="8.59765625" style="2" customWidth="1"/>
    <col min="9" max="9" width="21.59765625" style="2" customWidth="1"/>
    <col min="10" max="10" width="4.296875" style="2" customWidth="1"/>
    <col min="11" max="11" width="8.69921875" style="2" customWidth="1"/>
    <col min="12" max="12" width="16" style="2" customWidth="1"/>
    <col min="13" max="13" width="15.296875" style="2" customWidth="1"/>
    <col min="14" max="18" width="2.19921875" style="2" bestFit="1" customWidth="1"/>
    <col min="19" max="19" width="4.69921875" style="2" bestFit="1" customWidth="1"/>
    <col min="20" max="20" width="4.796875" style="2" bestFit="1" customWidth="1"/>
    <col min="21" max="21" width="2.19921875" style="2" bestFit="1" customWidth="1"/>
    <col min="22" max="22" width="5" style="2" bestFit="1" customWidth="1"/>
    <col min="23" max="24" width="3.296875" style="2" bestFit="1" customWidth="1"/>
    <col min="25" max="25" width="5.69921875" style="2" bestFit="1" customWidth="1"/>
    <col min="26" max="16384" width="10.296875" style="2" customWidth="1"/>
  </cols>
  <sheetData>
    <row r="1" spans="1:25" ht="17.25" customHeight="1">
      <c r="A1" s="4" t="s">
        <v>0</v>
      </c>
      <c r="B1" s="4"/>
      <c r="C1" s="4"/>
      <c r="D1" s="4"/>
      <c r="E1" s="4"/>
      <c r="F1" s="67"/>
      <c r="G1" s="105" t="s">
        <v>1</v>
      </c>
      <c r="H1" s="105"/>
      <c r="I1" s="105"/>
      <c r="L1" s="39">
        <v>2000000</v>
      </c>
      <c r="M1" s="40" t="str">
        <f>RIGHT("000000000000"&amp;ROUND(L1,0),12)</f>
        <v>000002000000</v>
      </c>
      <c r="N1" s="41">
        <v>1</v>
      </c>
      <c r="O1" s="41">
        <v>2</v>
      </c>
      <c r="P1" s="41">
        <v>3</v>
      </c>
      <c r="Q1" s="55">
        <v>4</v>
      </c>
      <c r="R1" s="55">
        <v>5</v>
      </c>
      <c r="S1" s="55">
        <v>6</v>
      </c>
      <c r="T1" s="56">
        <v>7</v>
      </c>
      <c r="U1" s="56">
        <v>8</v>
      </c>
      <c r="V1" s="56">
        <v>9</v>
      </c>
      <c r="W1" s="57">
        <v>10</v>
      </c>
      <c r="X1" s="57">
        <v>11</v>
      </c>
      <c r="Y1" s="57">
        <v>12</v>
      </c>
    </row>
    <row r="2" spans="1:25" ht="12.75" customHeight="1">
      <c r="A2" s="8" t="s">
        <v>2</v>
      </c>
      <c r="B2" s="8"/>
      <c r="C2" s="8"/>
      <c r="D2" s="8"/>
      <c r="E2" s="8"/>
      <c r="F2" s="9"/>
      <c r="G2" s="106" t="s">
        <v>3</v>
      </c>
      <c r="H2" s="106"/>
      <c r="I2" s="106"/>
      <c r="L2" s="2" t="s">
        <v>4</v>
      </c>
      <c r="M2" s="42"/>
      <c r="N2" s="43">
        <f>VALUE(MID(M1,N1,1))</f>
        <v>0</v>
      </c>
      <c r="O2" s="43">
        <f>VALUE(MID(M1,O1,1))</f>
        <v>0</v>
      </c>
      <c r="P2" s="43">
        <f>VALUE(MID(M1,P1,1))</f>
        <v>0</v>
      </c>
      <c r="Q2" s="58">
        <f>VALUE(MID(M1,Q1,1))</f>
        <v>0</v>
      </c>
      <c r="R2" s="58">
        <f>VALUE(MID(M1,R1,1))</f>
        <v>0</v>
      </c>
      <c r="S2" s="58">
        <f>VALUE(MID(M1,S1,1))</f>
        <v>2</v>
      </c>
      <c r="T2" s="59">
        <f>VALUE(MID(M1,T1,1))</f>
        <v>0</v>
      </c>
      <c r="U2" s="59">
        <f>VALUE(MID(M1,U1,1))</f>
        <v>0</v>
      </c>
      <c r="V2" s="59">
        <f>VALUE(MID(M1,V1,1))</f>
        <v>0</v>
      </c>
      <c r="W2" s="60">
        <f>VALUE(MID(M1,W1,1))</f>
        <v>0</v>
      </c>
      <c r="X2" s="60">
        <f>VALUE(MID(M1,X1,1))</f>
        <v>0</v>
      </c>
      <c r="Y2" s="60">
        <f>VALUE(MID(M1,Y1,1))</f>
        <v>0</v>
      </c>
    </row>
    <row r="3" spans="1:25" ht="12.75" customHeight="1">
      <c r="A3" s="8" t="s">
        <v>5</v>
      </c>
      <c r="B3" s="8"/>
      <c r="C3" s="8"/>
      <c r="D3" s="8"/>
      <c r="E3" s="8"/>
      <c r="F3" s="9"/>
      <c r="G3" s="106" t="s">
        <v>6</v>
      </c>
      <c r="H3" s="106"/>
      <c r="I3" s="106"/>
      <c r="M3" s="42"/>
      <c r="N3" s="43"/>
      <c r="O3" s="43"/>
      <c r="P3" s="43"/>
      <c r="Q3" s="58"/>
      <c r="R3" s="58"/>
      <c r="S3" s="58"/>
      <c r="T3" s="59"/>
      <c r="U3" s="59"/>
      <c r="V3" s="59"/>
      <c r="W3" s="60"/>
      <c r="X3" s="60"/>
      <c r="Y3" s="60"/>
    </row>
    <row r="4" spans="1:25" ht="19.5">
      <c r="A4" s="68"/>
      <c r="B4" s="69"/>
      <c r="C4" s="107" t="s">
        <v>7</v>
      </c>
      <c r="D4" s="107"/>
      <c r="E4" s="107"/>
      <c r="F4" s="107"/>
      <c r="G4" s="67"/>
      <c r="H4" s="70" t="s">
        <v>8</v>
      </c>
      <c r="I4" s="94"/>
      <c r="M4" s="42"/>
      <c r="N4" s="43"/>
      <c r="O4" s="43"/>
      <c r="P4" s="43"/>
      <c r="Q4" s="58"/>
      <c r="R4" s="58"/>
      <c r="S4" s="58"/>
      <c r="T4" s="59"/>
      <c r="U4" s="59"/>
      <c r="V4" s="59"/>
      <c r="W4" s="60"/>
      <c r="X4" s="60"/>
      <c r="Y4" s="60"/>
    </row>
    <row r="5" spans="1:25" ht="13.5">
      <c r="A5" s="68"/>
      <c r="B5" s="69"/>
      <c r="C5" s="108" t="s">
        <v>9</v>
      </c>
      <c r="D5" s="108"/>
      <c r="E5" s="108"/>
      <c r="F5" s="108"/>
      <c r="G5" s="67"/>
      <c r="H5" s="70" t="s">
        <v>10</v>
      </c>
      <c r="I5" s="95">
        <v>306</v>
      </c>
      <c r="M5" s="42"/>
      <c r="N5" s="43"/>
      <c r="O5" s="43"/>
      <c r="P5" s="43"/>
      <c r="Q5" s="58"/>
      <c r="R5" s="58"/>
      <c r="S5" s="58"/>
      <c r="T5" s="59"/>
      <c r="U5" s="59"/>
      <c r="V5" s="59"/>
      <c r="W5" s="60"/>
      <c r="X5" s="60"/>
      <c r="Y5" s="60"/>
    </row>
    <row r="6" spans="1:25" ht="13.5">
      <c r="A6" s="68"/>
      <c r="B6" s="69"/>
      <c r="C6" s="69"/>
      <c r="D6" s="71"/>
      <c r="E6" s="67"/>
      <c r="F6" s="67"/>
      <c r="G6" s="67"/>
      <c r="H6" s="70" t="s">
        <v>11</v>
      </c>
      <c r="I6" s="96" t="s">
        <v>12</v>
      </c>
      <c r="M6" s="42"/>
      <c r="N6" s="43">
        <f>SUM(N2:N2)</f>
        <v>0</v>
      </c>
      <c r="O6" s="43">
        <f>SUM(N2:O2)</f>
        <v>0</v>
      </c>
      <c r="P6" s="43">
        <f>SUM(N2:P2)</f>
        <v>0</v>
      </c>
      <c r="Q6" s="58">
        <f>SUM(Q2:Q2)</f>
        <v>0</v>
      </c>
      <c r="R6" s="58">
        <f>SUM(Q2:R2)</f>
        <v>0</v>
      </c>
      <c r="S6" s="58">
        <f>SUM(Q2:S2)</f>
        <v>2</v>
      </c>
      <c r="T6" s="59">
        <f>SUM(T2:T2)</f>
        <v>0</v>
      </c>
      <c r="U6" s="59">
        <f>SUM(T2:U2)</f>
        <v>0</v>
      </c>
      <c r="V6" s="59">
        <f>SUM(T2:V2)</f>
        <v>0</v>
      </c>
      <c r="W6" s="60">
        <f>SUM(W2:W2)</f>
        <v>0</v>
      </c>
      <c r="X6" s="60">
        <f>SUM(W2:X2)</f>
        <v>0</v>
      </c>
      <c r="Y6" s="60">
        <f>SUM(W2:Y2)</f>
        <v>0</v>
      </c>
    </row>
    <row r="7" spans="1:25" ht="13.5" hidden="1">
      <c r="A7" s="68"/>
      <c r="B7" s="69"/>
      <c r="C7" s="69"/>
      <c r="D7" s="71"/>
      <c r="E7" s="67"/>
      <c r="F7" s="67"/>
      <c r="G7" s="67"/>
      <c r="H7" s="70" t="s">
        <v>11</v>
      </c>
      <c r="I7" s="97"/>
      <c r="M7" s="42"/>
      <c r="N7" s="43"/>
      <c r="O7" s="43"/>
      <c r="P7" s="43"/>
      <c r="Q7" s="58"/>
      <c r="R7" s="58"/>
      <c r="S7" s="58"/>
      <c r="T7" s="59"/>
      <c r="U7" s="59"/>
      <c r="V7" s="59"/>
      <c r="W7" s="60"/>
      <c r="X7" s="60"/>
      <c r="Y7" s="60"/>
    </row>
    <row r="8" spans="2:25" ht="13.5">
      <c r="B8" s="67"/>
      <c r="C8" s="67"/>
      <c r="D8" s="67"/>
      <c r="E8" s="67"/>
      <c r="F8" s="67"/>
      <c r="G8" s="67"/>
      <c r="H8" s="72" t="s">
        <v>13</v>
      </c>
      <c r="I8" s="98" t="s">
        <v>14</v>
      </c>
      <c r="M8" s="42"/>
      <c r="N8" s="44">
        <f>IF(N2=0,"",CHOOSE(N2,"một","hai","ba","bốn","năm","sáu","bảy","tám","chín"))</f>
      </c>
      <c r="O8" s="44">
        <f>IF(O2=0,IF(AND(N2&lt;&gt;0,P2&lt;&gt;0),"lẻ",""),CHOOSE(O2,"mười","hai","ba","bốn","năm","sáu","bảy","tám","chín"))</f>
      </c>
      <c r="P8" s="44">
        <f>IF(P2=0,"",CHOOSE(P2,IF(O2&gt;1,"mốt","một"),"hai","ba","bốn",IF(O2=0,"năm","lăm"),"sáu","bảy","tám","chín"))</f>
      </c>
      <c r="Q8" s="61">
        <f>IF(Q2=0,"",CHOOSE(Q2,"một","hai","ba","bốn","năm","sáu","bảy","tám","chín"))</f>
      </c>
      <c r="R8" s="61">
        <f>IF(R2=0,IF(AND(Q2&lt;&gt;0,S2&lt;&gt;0),"lẻ",""),CHOOSE(R2,"mười","hai","ba","bốn","năm","sáu","bảy","tám","chín"))</f>
      </c>
      <c r="S8" s="61" t="str">
        <f>IF(S2=0,"",CHOOSE(S2,IF(R2&gt;1,"mốt","một"),"hai","ba","bốn",IF(R2=0,"năm","lăm"),"sáu","bảy","tám","chín"))</f>
        <v>hai</v>
      </c>
      <c r="T8" s="62">
        <f>IF(T2=0,"",CHOOSE(T2,"một","hai","ba","bốn","năm","sáu","bảy","tám","chín"))</f>
      </c>
      <c r="U8" s="62">
        <f>IF(U2=0,IF(AND(T2&lt;&gt;0,V2&lt;&gt;0),"lẻ",""),CHOOSE(U2,"mười","hai","ba","bốn","năm","sáu","bảy","tám","chín"))</f>
      </c>
      <c r="V8" s="62">
        <f>IF(V2=0,"",CHOOSE(V2,IF(U2&gt;1,"mốt","một"),"hai","ba","bốn",IF(U2=0,"năm","lăm"),"sáu","bảy","tám","chín"))</f>
      </c>
      <c r="W8" s="63">
        <f>IF(W2=0,"",CHOOSE(W2,"một","hai","ba","bốn","năm","sáu","bảy","tám","chín"))</f>
      </c>
      <c r="X8" s="63">
        <f>IF(X2=0,IF(AND(W2&lt;&gt;0,Y2&lt;&gt;0),"lẻ",""),CHOOSE(X2,"mười","hai","ba","bốn","năm","sáu","bảy","tám","chín"))</f>
      </c>
      <c r="Y8" s="63">
        <f>IF(Y2=0,"",CHOOSE(Y2,IF(X2&gt;1,"mốt","một"),"hai","ba","bốn",IF(X2=0,"năm","lăm"),"sáu","bảy","tám","chín"))</f>
      </c>
    </row>
    <row r="9" spans="1:25" ht="13.5">
      <c r="A9" s="73" t="s">
        <v>15</v>
      </c>
      <c r="B9" s="48"/>
      <c r="C9" s="109" t="s">
        <v>16</v>
      </c>
      <c r="D9" s="109"/>
      <c r="E9" s="109"/>
      <c r="F9" s="109"/>
      <c r="G9" s="109"/>
      <c r="H9" s="109"/>
      <c r="I9" s="109"/>
      <c r="J9" s="67"/>
      <c r="M9" s="42"/>
      <c r="N9" s="45">
        <f>IF(N2=0,"","trăm")</f>
      </c>
      <c r="O9" s="45">
        <f>IF(O2=0,"",IF(O2=1,"","mươi"))</f>
      </c>
      <c r="P9" s="45">
        <f>IF(AND(P2=0,P6=0),"","tỷ")</f>
      </c>
      <c r="Q9" s="64">
        <f>IF(Q2=0,"","trăm")</f>
      </c>
      <c r="R9" s="64">
        <f>IF(R2=0,"",IF(R2=1,"","mươi"))</f>
      </c>
      <c r="S9" s="64" t="str">
        <f>IF(AND(S2=0,S6=0),"","triệu")</f>
        <v>triệu</v>
      </c>
      <c r="T9" s="65">
        <f>IF(T2=0,"","trăm")</f>
      </c>
      <c r="U9" s="65">
        <f>IF(U2=0,"",IF(U2=1,"","mươi"))</f>
      </c>
      <c r="V9" s="65">
        <f>IF(AND(V2=0,V6=0),"","ngàn")</f>
      </c>
      <c r="W9" s="66">
        <f>IF(W2=0,"","trăm")</f>
      </c>
      <c r="X9" s="66">
        <f>IF(X2=0,"",IF(X2=1,"","mươi"))</f>
      </c>
      <c r="Y9" s="66" t="s">
        <v>17</v>
      </c>
    </row>
    <row r="10" spans="1:25" ht="13.5">
      <c r="A10" s="75" t="s">
        <v>18</v>
      </c>
      <c r="C10" s="110" t="s">
        <v>19</v>
      </c>
      <c r="D10" s="110"/>
      <c r="E10" s="110"/>
      <c r="F10" s="110"/>
      <c r="G10" s="110"/>
      <c r="H10" s="110"/>
      <c r="I10" s="110"/>
      <c r="M10" s="46" t="str">
        <f>UPPER(LEFT(TRIM(IF(L1=0,"không đồng.",N8&amp;" "&amp;N9&amp;" "&amp;O8&amp;" "&amp;O9&amp;" "&amp;P8&amp;" "&amp;P9&amp;" "&amp;Q8&amp;" "&amp;Q9&amp;" "&amp;R8&amp;" "&amp;R9&amp;" "&amp;S8&amp;" "&amp;S9&amp;" "&amp;T8&amp;" "&amp;T9&amp;" "&amp;U8&amp;" "&amp;U9&amp;" "&amp;V8&amp;" "&amp;V9&amp;" "&amp;W8&amp;" "&amp;W9&amp;" "&amp;X8&amp;" "&amp;X9&amp;" "&amp;Y8&amp;" "&amp;Y9)),1))&amp;RIGHT(TRIM(IF(L1=0,"không đồng.",N8&amp;" "&amp;N9&amp;" "&amp;O8&amp;" "&amp;O9&amp;" "&amp;P8&amp;" "&amp;P9&amp;" "&amp;Q8&amp;" "&amp;Q9&amp;" "&amp;R8&amp;" "&amp;R9&amp;" "&amp;S8&amp;" "&amp;S9&amp;" "&amp;T8&amp;" "&amp;T9&amp;" "&amp;U8&amp;" "&amp;U9&amp;" "&amp;V8&amp;" "&amp;V9&amp;" "&amp;W8&amp;" "&amp;W9&amp;" "&amp;X8&amp;" "&amp;X9&amp;" "&amp;Y8&amp;" "&amp;Y9)),LEN(TRIM(IF(L1=0,"không đồng.",N8&amp;" "&amp;N9&amp;" "&amp;O8&amp;" "&amp;O9&amp;" "&amp;P8&amp;" "&amp;P9&amp;" "&amp;Q8&amp;" "&amp;Q9&amp;" "&amp;R8&amp;" "&amp;R9&amp;" "&amp;S8&amp;" "&amp;S9&amp;" "&amp;T8&amp;" "&amp;T9&amp;" "&amp;U8&amp;" "&amp;U9&amp;" "&amp;V8&amp;" "&amp;V9&amp;" "&amp;W8&amp;" "&amp;W9&amp;" "&amp;X8&amp;" "&amp;X9&amp;" "&amp;Y8&amp;" "&amp;Y9)))-1)</f>
        <v>Hai triệu đồng.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9" ht="13.5">
      <c r="A11" s="76" t="s">
        <v>20</v>
      </c>
      <c r="C11" s="110" t="s">
        <v>21</v>
      </c>
      <c r="D11" s="110"/>
      <c r="E11" s="110"/>
      <c r="F11" s="110"/>
      <c r="G11" s="110"/>
      <c r="H11" s="110"/>
      <c r="I11" s="110"/>
    </row>
    <row r="12" spans="1:9" ht="13.5">
      <c r="A12" s="76" t="s">
        <v>22</v>
      </c>
      <c r="B12" s="77"/>
      <c r="C12" s="111">
        <f>L1</f>
        <v>2000000</v>
      </c>
      <c r="D12" s="111"/>
      <c r="E12" s="111"/>
      <c r="F12" s="48"/>
      <c r="G12" s="48"/>
      <c r="H12" s="48"/>
      <c r="I12" s="48"/>
    </row>
    <row r="13" spans="1:9" ht="20.25" customHeight="1">
      <c r="A13" s="76" t="s">
        <v>23</v>
      </c>
      <c r="C13" s="78" t="str">
        <f>"("&amp;DPTC&amp;")"</f>
        <v>(Hai triệu đồng.)</v>
      </c>
      <c r="D13" s="78"/>
      <c r="E13" s="78"/>
      <c r="F13" s="78"/>
      <c r="G13" s="79"/>
      <c r="H13" s="79"/>
      <c r="I13" s="99"/>
    </row>
    <row r="14" spans="1:9" ht="13.5">
      <c r="A14" s="76" t="s">
        <v>24</v>
      </c>
      <c r="C14" s="27"/>
      <c r="D14" s="80" t="s">
        <v>25</v>
      </c>
      <c r="E14" s="81"/>
      <c r="F14" s="82"/>
      <c r="G14" s="81">
        <f>IF($I$1="","",VLOOKUP($I$1,#REF!,6,0))</f>
      </c>
      <c r="H14" s="83"/>
      <c r="I14" s="83"/>
    </row>
    <row r="15" spans="1:9" ht="9.75" customHeight="1">
      <c r="A15" s="76"/>
      <c r="C15" s="84"/>
      <c r="D15" s="85"/>
      <c r="E15" s="85"/>
      <c r="F15" s="85"/>
      <c r="G15" s="85"/>
      <c r="H15" s="85"/>
      <c r="I15" s="48"/>
    </row>
    <row r="16" spans="1:10" s="1" customFormat="1" ht="15" customHeight="1">
      <c r="A16" s="108" t="s">
        <v>26</v>
      </c>
      <c r="B16" s="108"/>
      <c r="C16" s="108" t="s">
        <v>27</v>
      </c>
      <c r="D16" s="108"/>
      <c r="E16" s="108" t="s">
        <v>28</v>
      </c>
      <c r="F16" s="108"/>
      <c r="G16" s="108" t="s">
        <v>29</v>
      </c>
      <c r="H16" s="108"/>
      <c r="I16" s="100" t="s">
        <v>30</v>
      </c>
      <c r="J16" s="101"/>
    </row>
    <row r="17" spans="1:5" ht="13.5">
      <c r="A17" s="67"/>
      <c r="B17" s="67"/>
      <c r="C17" s="67"/>
      <c r="E17" s="67"/>
    </row>
    <row r="18" spans="1:5" ht="13.5">
      <c r="A18" s="67"/>
      <c r="B18" s="67"/>
      <c r="C18" s="67"/>
      <c r="E18" s="67"/>
    </row>
    <row r="19" spans="1:5" ht="13.5">
      <c r="A19" s="67"/>
      <c r="B19" s="67"/>
      <c r="C19" s="67"/>
      <c r="E19" s="67"/>
    </row>
    <row r="20" spans="1:9" ht="15.75" customHeight="1">
      <c r="A20" s="112" t="s">
        <v>31</v>
      </c>
      <c r="B20" s="112"/>
      <c r="C20" s="112" t="s">
        <v>32</v>
      </c>
      <c r="D20" s="112"/>
      <c r="E20" s="112" t="s">
        <v>33</v>
      </c>
      <c r="F20" s="112"/>
      <c r="G20" s="112" t="s">
        <v>33</v>
      </c>
      <c r="H20" s="112"/>
      <c r="I20" s="102"/>
    </row>
    <row r="21" spans="1:9" ht="13.5">
      <c r="A21" s="113" t="s">
        <v>34</v>
      </c>
      <c r="B21" s="113"/>
      <c r="C21" s="113"/>
      <c r="D21" s="38"/>
      <c r="E21" s="38"/>
      <c r="F21" s="38"/>
      <c r="G21" s="38"/>
      <c r="H21" s="38"/>
      <c r="I21" s="38"/>
    </row>
    <row r="22" spans="1:9" ht="13.5">
      <c r="A22" s="86" t="str">
        <f>C13</f>
        <v>(Hai triệu đồng.)</v>
      </c>
      <c r="B22" s="87"/>
      <c r="C22" s="87"/>
      <c r="D22" s="87"/>
      <c r="E22" s="87"/>
      <c r="F22" s="87"/>
      <c r="G22" s="87"/>
      <c r="H22" s="87"/>
      <c r="I22" s="87"/>
    </row>
    <row r="23" spans="1:9" ht="13.5">
      <c r="A23" s="113" t="s">
        <v>35</v>
      </c>
      <c r="B23" s="113"/>
      <c r="C23" s="113"/>
      <c r="E23" s="6"/>
      <c r="F23" s="67"/>
      <c r="G23" s="67"/>
      <c r="I23" s="103"/>
    </row>
    <row r="24" spans="1:13" ht="13.5">
      <c r="A24" s="87"/>
      <c r="B24" s="87"/>
      <c r="C24" s="87"/>
      <c r="D24" s="87"/>
      <c r="E24" s="87"/>
      <c r="F24" s="87"/>
      <c r="G24" s="87"/>
      <c r="H24" s="87"/>
      <c r="I24" s="87"/>
      <c r="M24" s="53"/>
    </row>
    <row r="25" spans="1:13" ht="14.25" customHeight="1">
      <c r="A25" s="113" t="s">
        <v>36</v>
      </c>
      <c r="B25" s="113"/>
      <c r="C25" s="113"/>
      <c r="M25"/>
    </row>
    <row r="26" spans="1:13" ht="13.5">
      <c r="A26" s="87"/>
      <c r="B26" s="87"/>
      <c r="C26" s="87"/>
      <c r="D26" s="87"/>
      <c r="E26" s="87"/>
      <c r="F26" s="87"/>
      <c r="G26" s="87"/>
      <c r="H26" s="87"/>
      <c r="I26" s="87"/>
      <c r="M26" s="54"/>
    </row>
    <row r="27" spans="1:13" ht="13.5">
      <c r="A27" s="38"/>
      <c r="B27" s="38"/>
      <c r="C27" s="38"/>
      <c r="D27" s="38"/>
      <c r="E27" s="38"/>
      <c r="F27" s="38"/>
      <c r="G27" s="38"/>
      <c r="H27" s="38"/>
      <c r="I27" s="38"/>
      <c r="M27" s="54"/>
    </row>
    <row r="28" ht="9.75" customHeight="1">
      <c r="M28"/>
    </row>
    <row r="29" spans="1:25" ht="17.25" customHeight="1">
      <c r="A29" s="4" t="str">
        <f>A1</f>
        <v>CÔNG TY CỔ PHẦN THƯƠNG MẠI DU LỊCH VIETBOOK</v>
      </c>
      <c r="B29" s="4"/>
      <c r="D29" s="88"/>
      <c r="E29" s="67"/>
      <c r="F29" s="67"/>
      <c r="G29" s="105" t="s">
        <v>1</v>
      </c>
      <c r="H29" s="105"/>
      <c r="I29" s="105"/>
      <c r="L29" s="39">
        <f>L1</f>
        <v>2000000</v>
      </c>
      <c r="M29" s="40" t="str">
        <f>RIGHT("000000000000"&amp;ROUND(L29,0),12)</f>
        <v>000002000000</v>
      </c>
      <c r="N29" s="41">
        <v>1</v>
      </c>
      <c r="O29" s="41">
        <v>2</v>
      </c>
      <c r="P29" s="41">
        <v>3</v>
      </c>
      <c r="Q29" s="55">
        <v>4</v>
      </c>
      <c r="R29" s="55">
        <v>5</v>
      </c>
      <c r="S29" s="55">
        <v>6</v>
      </c>
      <c r="T29" s="56">
        <v>7</v>
      </c>
      <c r="U29" s="56">
        <v>8</v>
      </c>
      <c r="V29" s="56">
        <v>9</v>
      </c>
      <c r="W29" s="57">
        <v>10</v>
      </c>
      <c r="X29" s="57">
        <v>11</v>
      </c>
      <c r="Y29" s="57">
        <v>12</v>
      </c>
    </row>
    <row r="30" spans="1:25" ht="12.75" customHeight="1">
      <c r="A30" s="8" t="str">
        <f>A2</f>
        <v>Đ/C: P601, Sảnh A, Tòa HH2 Bắc Hà, Số 15 Tố Hữu, Thanh Xuân, Hà Nội</v>
      </c>
      <c r="B30" s="8"/>
      <c r="D30" s="67"/>
      <c r="E30" s="67"/>
      <c r="F30" s="9"/>
      <c r="G30" s="106" t="s">
        <v>3</v>
      </c>
      <c r="H30" s="106"/>
      <c r="I30" s="106"/>
      <c r="M30" s="42"/>
      <c r="N30" s="43">
        <f>VALUE(MID(M29,N29,1))</f>
        <v>0</v>
      </c>
      <c r="O30" s="43">
        <f>VALUE(MID(M29,O29,1))</f>
        <v>0</v>
      </c>
      <c r="P30" s="43">
        <f>VALUE(MID(M29,P29,1))</f>
        <v>0</v>
      </c>
      <c r="Q30" s="58">
        <f>VALUE(MID(M29,Q29,1))</f>
        <v>0</v>
      </c>
      <c r="R30" s="58">
        <f>VALUE(MID(M29,R29,1))</f>
        <v>0</v>
      </c>
      <c r="S30" s="58">
        <f>VALUE(MID(M29,S29,1))</f>
        <v>2</v>
      </c>
      <c r="T30" s="59">
        <f>VALUE(MID(M29,T29,1))</f>
        <v>0</v>
      </c>
      <c r="U30" s="59">
        <f>VALUE(MID(M29,U29,1))</f>
        <v>0</v>
      </c>
      <c r="V30" s="59">
        <f>VALUE(MID(M29,V29,1))</f>
        <v>0</v>
      </c>
      <c r="W30" s="60">
        <f>VALUE(MID(M29,W29,1))</f>
        <v>0</v>
      </c>
      <c r="X30" s="60">
        <f>VALUE(MID(M29,X29,1))</f>
        <v>0</v>
      </c>
      <c r="Y30" s="60">
        <f>VALUE(MID(M29,Y29,1))</f>
        <v>0</v>
      </c>
    </row>
    <row r="31" spans="1:25" ht="12.75" customHeight="1">
      <c r="A31" s="8" t="str">
        <f>A3</f>
        <v>Điện thoại: 024 629 47 529 - 0978 746 279</v>
      </c>
      <c r="B31" s="8"/>
      <c r="D31" s="67"/>
      <c r="E31" s="67"/>
      <c r="F31" s="9"/>
      <c r="G31" s="106" t="s">
        <v>6</v>
      </c>
      <c r="H31" s="106"/>
      <c r="I31" s="106"/>
      <c r="M31" s="42"/>
      <c r="N31" s="43"/>
      <c r="O31" s="43"/>
      <c r="P31" s="43"/>
      <c r="Q31" s="58"/>
      <c r="R31" s="58"/>
      <c r="S31" s="58"/>
      <c r="T31" s="59"/>
      <c r="U31" s="59"/>
      <c r="V31" s="59"/>
      <c r="W31" s="60"/>
      <c r="X31" s="60"/>
      <c r="Y31" s="60"/>
    </row>
    <row r="32" spans="1:25" ht="19.5">
      <c r="A32" s="68"/>
      <c r="B32" s="69"/>
      <c r="C32" s="107" t="s">
        <v>7</v>
      </c>
      <c r="D32" s="107"/>
      <c r="E32" s="107"/>
      <c r="F32" s="107"/>
      <c r="G32" s="67"/>
      <c r="H32" s="70" t="s">
        <v>8</v>
      </c>
      <c r="I32" s="94"/>
      <c r="M32" s="42"/>
      <c r="N32" s="43"/>
      <c r="O32" s="43"/>
      <c r="P32" s="43"/>
      <c r="Q32" s="58"/>
      <c r="R32" s="58"/>
      <c r="S32" s="58"/>
      <c r="T32" s="59"/>
      <c r="U32" s="59"/>
      <c r="V32" s="59"/>
      <c r="W32" s="60"/>
      <c r="X32" s="60"/>
      <c r="Y32" s="60"/>
    </row>
    <row r="33" spans="1:25" ht="13.5">
      <c r="A33" s="68"/>
      <c r="B33" s="69"/>
      <c r="C33" s="108" t="str">
        <f>C5</f>
        <v>Ngày 30  tháng 06 năm 2018</v>
      </c>
      <c r="D33" s="108"/>
      <c r="E33" s="108"/>
      <c r="F33" s="108"/>
      <c r="G33" s="67"/>
      <c r="H33" s="70" t="s">
        <v>10</v>
      </c>
      <c r="I33" s="95">
        <f>I5</f>
        <v>306</v>
      </c>
      <c r="M33" s="42"/>
      <c r="N33" s="43"/>
      <c r="O33" s="43"/>
      <c r="P33" s="43"/>
      <c r="Q33" s="58"/>
      <c r="R33" s="58"/>
      <c r="S33" s="58"/>
      <c r="T33" s="59"/>
      <c r="U33" s="59"/>
      <c r="V33" s="59"/>
      <c r="W33" s="60"/>
      <c r="X33" s="60"/>
      <c r="Y33" s="60"/>
    </row>
    <row r="34" spans="1:25" ht="13.5">
      <c r="A34" s="68"/>
      <c r="B34" s="69"/>
      <c r="C34" s="69"/>
      <c r="D34" s="71"/>
      <c r="E34" s="67"/>
      <c r="F34" s="67"/>
      <c r="G34" s="67"/>
      <c r="H34" s="70" t="s">
        <v>11</v>
      </c>
      <c r="I34" s="96" t="s">
        <v>37</v>
      </c>
      <c r="M34" s="42"/>
      <c r="N34" s="43">
        <f>SUM(N30:N30)</f>
        <v>0</v>
      </c>
      <c r="O34" s="43">
        <f>SUM(N30:O30)</f>
        <v>0</v>
      </c>
      <c r="P34" s="43">
        <f>SUM(N30:P30)</f>
        <v>0</v>
      </c>
      <c r="Q34" s="58">
        <f>SUM(Q30:Q30)</f>
        <v>0</v>
      </c>
      <c r="R34" s="58">
        <f>SUM(Q30:R30)</f>
        <v>0</v>
      </c>
      <c r="S34" s="58">
        <f>SUM(Q30:S30)</f>
        <v>2</v>
      </c>
      <c r="T34" s="59">
        <f>SUM(T30:T30)</f>
        <v>0</v>
      </c>
      <c r="U34" s="59">
        <f>SUM(T30:U30)</f>
        <v>0</v>
      </c>
      <c r="V34" s="59">
        <f>SUM(T30:V30)</f>
        <v>0</v>
      </c>
      <c r="W34" s="60">
        <f>SUM(W30:W30)</f>
        <v>0</v>
      </c>
      <c r="X34" s="60">
        <f>SUM(W30:X30)</f>
        <v>0</v>
      </c>
      <c r="Y34" s="60">
        <f>SUM(W30:Y30)</f>
        <v>0</v>
      </c>
    </row>
    <row r="35" spans="1:25" ht="13.5" hidden="1">
      <c r="A35" s="68"/>
      <c r="B35" s="69"/>
      <c r="C35" s="69"/>
      <c r="D35" s="71"/>
      <c r="E35" s="67"/>
      <c r="F35" s="67"/>
      <c r="G35" s="67"/>
      <c r="H35" s="70" t="s">
        <v>11</v>
      </c>
      <c r="I35" s="96"/>
      <c r="M35" s="42"/>
      <c r="N35" s="43"/>
      <c r="O35" s="43"/>
      <c r="P35" s="43"/>
      <c r="Q35" s="58"/>
      <c r="R35" s="58"/>
      <c r="S35" s="58"/>
      <c r="T35" s="59"/>
      <c r="U35" s="59"/>
      <c r="V35" s="59"/>
      <c r="W35" s="60"/>
      <c r="X35" s="60"/>
      <c r="Y35" s="60"/>
    </row>
    <row r="36" spans="2:25" ht="13.5">
      <c r="B36" s="67"/>
      <c r="C36" s="85"/>
      <c r="D36" s="48"/>
      <c r="E36" s="48"/>
      <c r="F36" s="89"/>
      <c r="G36" s="89"/>
      <c r="H36" s="72" t="s">
        <v>13</v>
      </c>
      <c r="I36" s="96" t="s">
        <v>14</v>
      </c>
      <c r="M36" s="42"/>
      <c r="N36" s="44">
        <f>IF(N30=0,"",CHOOSE(N30,"một","hai","ba","bốn","năm","sáu","bảy","tám","chín"))</f>
      </c>
      <c r="O36" s="44">
        <f>IF(O30=0,IF(AND(N30&lt;&gt;0,P30&lt;&gt;0),"lẻ",""),CHOOSE(O30,"mười","hai","ba","bốn","năm","sáu","bảy","tám","chín"))</f>
      </c>
      <c r="P36" s="44">
        <f>IF(P30=0,"",CHOOSE(P30,IF(O30&gt;1,"mốt","một"),"hai","ba","bốn",IF(O30=0,"năm","lăm"),"sáu","bảy","tám","chín"))</f>
      </c>
      <c r="Q36" s="61">
        <f>IF(Q30=0,"",CHOOSE(Q30,"một","hai","ba","bốn","năm","sáu","bảy","tám","chín"))</f>
      </c>
      <c r="R36" s="61">
        <f>IF(R30=0,IF(AND(Q30&lt;&gt;0,S30&lt;&gt;0),"lẻ",""),CHOOSE(R30,"mười","hai","ba","bốn","năm","sáu","bảy","tám","chín"))</f>
      </c>
      <c r="S36" s="61" t="str">
        <f>IF(S30=0,"",CHOOSE(S30,IF(R30&gt;1,"mốt","một"),"hai","ba","bốn",IF(R30=0,"năm","lăm"),"sáu","bảy","tám","chín"))</f>
        <v>hai</v>
      </c>
      <c r="T36" s="62">
        <f>IF(T30=0,"",CHOOSE(T30,"một","hai","ba","bốn","năm","sáu","bảy","tám","chín"))</f>
      </c>
      <c r="U36" s="62">
        <f>IF(U30=0,IF(AND(T30&lt;&gt;0,V30&lt;&gt;0),"lẻ",""),CHOOSE(U30,"mười","hai","ba","bốn","năm","sáu","bảy","tám","chín"))</f>
      </c>
      <c r="V36" s="62">
        <f>IF(V30=0,"",CHOOSE(V30,IF(U30&gt;1,"mốt","một"),"hai","ba","bốn",IF(U30=0,"năm","lăm"),"sáu","bảy","tám","chín"))</f>
      </c>
      <c r="W36" s="63">
        <f>IF(W30=0,"",CHOOSE(W30,"một","hai","ba","bốn","năm","sáu","bảy","tám","chín"))</f>
      </c>
      <c r="X36" s="63">
        <f>IF(X30=0,IF(AND(W30&lt;&gt;0,Y30&lt;&gt;0),"lẻ",""),CHOOSE(X30,"mười","hai","ba","bốn","năm","sáu","bảy","tám","chín"))</f>
      </c>
      <c r="Y36" s="63">
        <f>IF(Y30=0,"",CHOOSE(Y30,IF(X30&gt;1,"mốt","một"),"hai","ba","bốn",IF(X30=0,"năm","lăm"),"sáu","bảy","tám","chín"))</f>
      </c>
    </row>
    <row r="37" spans="1:25" ht="13.5">
      <c r="A37" s="73" t="s">
        <v>15</v>
      </c>
      <c r="B37" s="48"/>
      <c r="C37" s="74" t="str">
        <f>C9</f>
        <v>Công ty TNHH thương mại du lịch Đường sắt Mới</v>
      </c>
      <c r="D37" s="90"/>
      <c r="E37" s="90"/>
      <c r="F37" s="87"/>
      <c r="G37" s="91"/>
      <c r="H37" s="90"/>
      <c r="I37" s="90"/>
      <c r="J37" s="67"/>
      <c r="M37" s="42"/>
      <c r="N37" s="45">
        <f>IF(N30=0,"","trăm")</f>
      </c>
      <c r="O37" s="45">
        <f>IF(O30=0,"",IF(O30=1,"","mươi"))</f>
      </c>
      <c r="P37" s="45">
        <f>IF(AND(P30=0,P34=0),"","tỷ")</f>
      </c>
      <c r="Q37" s="64">
        <f>IF(Q30=0,"","trăm")</f>
      </c>
      <c r="R37" s="64">
        <f>IF(R30=0,"",IF(R30=1,"","mươi"))</f>
      </c>
      <c r="S37" s="64" t="str">
        <f>IF(AND(S30=0,S34=0),"","triệu")</f>
        <v>triệu</v>
      </c>
      <c r="T37" s="65">
        <f>IF(T30=0,"","trăm")</f>
      </c>
      <c r="U37" s="65">
        <f>IF(U30=0,"",IF(U30=1,"","mươi"))</f>
      </c>
      <c r="V37" s="65">
        <f>IF(AND(V30=0,V34=0),"","ngàn")</f>
      </c>
      <c r="W37" s="66">
        <f>IF(W30=0,"","trăm")</f>
      </c>
      <c r="X37" s="66">
        <f>IF(X30=0,"",IF(X30=1,"","mươi"))</f>
      </c>
      <c r="Y37" s="66" t="s">
        <v>17</v>
      </c>
    </row>
    <row r="38" spans="1:25" ht="13.5">
      <c r="A38" s="75" t="s">
        <v>18</v>
      </c>
      <c r="C38" s="74" t="str">
        <f>C10</f>
        <v>Hà Nội</v>
      </c>
      <c r="D38" s="87"/>
      <c r="E38" s="87"/>
      <c r="F38" s="87"/>
      <c r="G38" s="87"/>
      <c r="H38" s="87"/>
      <c r="I38" s="92"/>
      <c r="M38" s="46" t="str">
        <f>UPPER(LEFT(TRIM(IF(L29=0,"không đồng.",N36&amp;" "&amp;N37&amp;" "&amp;O36&amp;" "&amp;O37&amp;" "&amp;P36&amp;" "&amp;P37&amp;" "&amp;Q36&amp;" "&amp;Q37&amp;" "&amp;R36&amp;" "&amp;R37&amp;" "&amp;S36&amp;" "&amp;S37&amp;" "&amp;T36&amp;" "&amp;T37&amp;" "&amp;U36&amp;" "&amp;U37&amp;" "&amp;V36&amp;" "&amp;V37&amp;" "&amp;W36&amp;" "&amp;W37&amp;" "&amp;X36&amp;" "&amp;X37&amp;" "&amp;Y36&amp;" "&amp;Y37)),1))&amp;RIGHT(TRIM(IF(L29=0,"không đồng.",N36&amp;" "&amp;N37&amp;" "&amp;O36&amp;" "&amp;O37&amp;" "&amp;P36&amp;" "&amp;P37&amp;" "&amp;Q36&amp;" "&amp;Q37&amp;" "&amp;R36&amp;" "&amp;R37&amp;" "&amp;S36&amp;" "&amp;S37&amp;" "&amp;T36&amp;" "&amp;T37&amp;" "&amp;U36&amp;" "&amp;U37&amp;" "&amp;V36&amp;" "&amp;V37&amp;" "&amp;W36&amp;" "&amp;W37&amp;" "&amp;X36&amp;" "&amp;X37&amp;" "&amp;Y36&amp;" "&amp;Y37)),LEN(TRIM(IF(L29=0,"không đồng.",N36&amp;" "&amp;N37&amp;" "&amp;O36&amp;" "&amp;O37&amp;" "&amp;P36&amp;" "&amp;P37&amp;" "&amp;Q36&amp;" "&amp;Q37&amp;" "&amp;R36&amp;" "&amp;R37&amp;" "&amp;S36&amp;" "&amp;S37&amp;" "&amp;T36&amp;" "&amp;T37&amp;" "&amp;U36&amp;" "&amp;U37&amp;" "&amp;V36&amp;" "&amp;V37&amp;" "&amp;W36&amp;" "&amp;W37&amp;" "&amp;X36&amp;" "&amp;X37&amp;" "&amp;Y36&amp;" "&amp;Y37)))-1)</f>
        <v>Hai triệu đồng.</v>
      </c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</row>
    <row r="39" spans="1:9" ht="13.5">
      <c r="A39" s="76" t="s">
        <v>20</v>
      </c>
      <c r="C39" s="74" t="str">
        <f>C11</f>
        <v>thu vé code 66376748</v>
      </c>
      <c r="D39" s="92"/>
      <c r="E39" s="92"/>
      <c r="F39" s="92"/>
      <c r="G39" s="92"/>
      <c r="H39" s="92"/>
      <c r="I39" s="99"/>
    </row>
    <row r="40" spans="1:9" ht="13.5">
      <c r="A40" s="76" t="s">
        <v>22</v>
      </c>
      <c r="B40" s="77"/>
      <c r="C40" s="111">
        <f>L1</f>
        <v>2000000</v>
      </c>
      <c r="D40" s="111"/>
      <c r="E40" s="111"/>
      <c r="F40" s="48"/>
      <c r="G40" s="48"/>
      <c r="H40" s="48"/>
      <c r="I40" s="48"/>
    </row>
    <row r="41" spans="1:9" ht="20.25" customHeight="1">
      <c r="A41" s="76" t="s">
        <v>23</v>
      </c>
      <c r="C41" s="78" t="str">
        <f>C13</f>
        <v>(Hai triệu đồng.)</v>
      </c>
      <c r="D41" s="78"/>
      <c r="E41" s="78"/>
      <c r="F41" s="78"/>
      <c r="G41" s="79"/>
      <c r="H41" s="79"/>
      <c r="I41" s="99"/>
    </row>
    <row r="42" spans="1:9" ht="13.5">
      <c r="A42" s="76" t="s">
        <v>24</v>
      </c>
      <c r="C42" s="27"/>
      <c r="D42" s="83" t="s">
        <v>25</v>
      </c>
      <c r="E42" s="81"/>
      <c r="F42" s="93"/>
      <c r="G42" s="81">
        <f>IF($I$1="","",VLOOKUP($I$1,#REF!,6,0))</f>
      </c>
      <c r="H42" s="83"/>
      <c r="I42" s="83"/>
    </row>
    <row r="43" spans="1:9" ht="9.75" customHeight="1">
      <c r="A43" s="76"/>
      <c r="C43" s="84"/>
      <c r="D43" s="85"/>
      <c r="E43" s="85"/>
      <c r="F43" s="85"/>
      <c r="G43" s="85"/>
      <c r="H43" s="85"/>
      <c r="I43" s="48"/>
    </row>
    <row r="44" spans="1:10" s="1" customFormat="1" ht="15" customHeight="1">
      <c r="A44" s="108" t="s">
        <v>26</v>
      </c>
      <c r="B44" s="108"/>
      <c r="C44" s="108" t="s">
        <v>27</v>
      </c>
      <c r="D44" s="108"/>
      <c r="E44" s="108" t="s">
        <v>28</v>
      </c>
      <c r="F44" s="108"/>
      <c r="G44" s="108" t="s">
        <v>29</v>
      </c>
      <c r="H44" s="108"/>
      <c r="I44" s="100" t="s">
        <v>30</v>
      </c>
      <c r="J44" s="101"/>
    </row>
    <row r="45" spans="1:5" ht="13.5">
      <c r="A45" s="67"/>
      <c r="B45" s="67"/>
      <c r="C45" s="67"/>
      <c r="E45" s="67"/>
    </row>
    <row r="46" spans="1:5" ht="13.5">
      <c r="A46" s="67"/>
      <c r="B46" s="67"/>
      <c r="C46" s="67"/>
      <c r="E46" s="67"/>
    </row>
    <row r="47" spans="1:5" ht="13.5">
      <c r="A47" s="67"/>
      <c r="B47" s="67"/>
      <c r="C47" s="67"/>
      <c r="E47" s="67"/>
    </row>
    <row r="48" spans="1:9" ht="15.75" customHeight="1">
      <c r="A48" s="112" t="str">
        <f>A20</f>
        <v>Đinh Thị Tâm</v>
      </c>
      <c r="B48" s="112"/>
      <c r="C48" s="112" t="str">
        <f>C20</f>
        <v>Đinh Thị Quý</v>
      </c>
      <c r="D48" s="112"/>
      <c r="E48" s="112" t="str">
        <f>E20</f>
        <v>Đặng Thị Linh</v>
      </c>
      <c r="F48" s="112"/>
      <c r="G48" s="112" t="str">
        <f>G20</f>
        <v>Đặng Thị Linh</v>
      </c>
      <c r="H48" s="112"/>
      <c r="I48" s="102"/>
    </row>
    <row r="49" spans="1:9" ht="13.5">
      <c r="A49" s="113" t="s">
        <v>34</v>
      </c>
      <c r="B49" s="113"/>
      <c r="C49" s="113"/>
      <c r="D49" s="38"/>
      <c r="E49" s="38"/>
      <c r="F49" s="38"/>
      <c r="G49" s="38"/>
      <c r="H49" s="38"/>
      <c r="I49" s="38"/>
    </row>
    <row r="50" spans="1:9" ht="13.5">
      <c r="A50" s="86" t="str">
        <f>C41</f>
        <v>(Hai triệu đồng.)</v>
      </c>
      <c r="B50" s="87"/>
      <c r="C50" s="87"/>
      <c r="D50" s="87"/>
      <c r="E50" s="87"/>
      <c r="F50" s="87"/>
      <c r="G50" s="87"/>
      <c r="H50" s="87"/>
      <c r="I50" s="87"/>
    </row>
    <row r="51" spans="1:9" ht="13.5">
      <c r="A51" s="113" t="s">
        <v>35</v>
      </c>
      <c r="B51" s="113"/>
      <c r="C51" s="113"/>
      <c r="E51" s="6"/>
      <c r="F51" s="67"/>
      <c r="G51" s="67"/>
      <c r="I51" s="103"/>
    </row>
    <row r="52" spans="1:13" ht="13.5">
      <c r="A52" s="87"/>
      <c r="B52" s="87"/>
      <c r="C52" s="87"/>
      <c r="D52" s="87"/>
      <c r="E52" s="87"/>
      <c r="F52" s="87"/>
      <c r="G52" s="87"/>
      <c r="H52" s="87"/>
      <c r="I52" s="87"/>
      <c r="M52" s="53"/>
    </row>
    <row r="53" spans="1:13" ht="14.25" customHeight="1">
      <c r="A53" s="113" t="s">
        <v>36</v>
      </c>
      <c r="B53" s="113"/>
      <c r="C53" s="113"/>
      <c r="M53"/>
    </row>
    <row r="54" spans="1:13" ht="13.5">
      <c r="A54" s="87"/>
      <c r="B54" s="87"/>
      <c r="C54" s="87"/>
      <c r="D54" s="87"/>
      <c r="E54" s="87"/>
      <c r="F54" s="87"/>
      <c r="G54" s="87"/>
      <c r="H54" s="87"/>
      <c r="I54" s="87"/>
      <c r="M54" s="54"/>
    </row>
    <row r="105" spans="11:13" ht="13.5">
      <c r="K105" s="2" t="s">
        <v>38</v>
      </c>
      <c r="L105" s="2" t="s">
        <v>39</v>
      </c>
      <c r="M105" s="2">
        <v>1080000</v>
      </c>
    </row>
    <row r="106" spans="11:13" ht="13.5">
      <c r="K106" s="2" t="s">
        <v>40</v>
      </c>
      <c r="M106" s="2">
        <v>180000</v>
      </c>
    </row>
  </sheetData>
  <sheetProtection/>
  <mergeCells count="37">
    <mergeCell ref="A49:C49"/>
    <mergeCell ref="A51:C51"/>
    <mergeCell ref="A53:C53"/>
    <mergeCell ref="C40:E40"/>
    <mergeCell ref="A44:B44"/>
    <mergeCell ref="C44:D44"/>
    <mergeCell ref="E44:F44"/>
    <mergeCell ref="G44:H44"/>
    <mergeCell ref="A48:B48"/>
    <mergeCell ref="C48:D48"/>
    <mergeCell ref="E48:F48"/>
    <mergeCell ref="G48:H48"/>
    <mergeCell ref="A25:C25"/>
    <mergeCell ref="G29:I29"/>
    <mergeCell ref="G30:I30"/>
    <mergeCell ref="G31:I31"/>
    <mergeCell ref="C32:F32"/>
    <mergeCell ref="C33:F33"/>
    <mergeCell ref="A20:B20"/>
    <mergeCell ref="C20:D20"/>
    <mergeCell ref="E20:F20"/>
    <mergeCell ref="G20:H20"/>
    <mergeCell ref="A21:C21"/>
    <mergeCell ref="A23:C23"/>
    <mergeCell ref="C10:I10"/>
    <mergeCell ref="C11:I11"/>
    <mergeCell ref="C12:E12"/>
    <mergeCell ref="A16:B16"/>
    <mergeCell ref="C16:D16"/>
    <mergeCell ref="E16:F16"/>
    <mergeCell ref="G16:H16"/>
    <mergeCell ref="G1:I1"/>
    <mergeCell ref="G2:I2"/>
    <mergeCell ref="G3:I3"/>
    <mergeCell ref="C4:F4"/>
    <mergeCell ref="C5:F5"/>
    <mergeCell ref="C9:I9"/>
  </mergeCells>
  <conditionalFormatting sqref="C9">
    <cfRule type="expression" priority="2" dxfId="47" stopIfTrue="1">
      <formula>TYPE(F8)=16</formula>
    </cfRule>
  </conditionalFormatting>
  <conditionalFormatting sqref="C10">
    <cfRule type="expression" priority="1" dxfId="47" stopIfTrue="1">
      <formula>TYPE(F9)=16</formula>
    </cfRule>
  </conditionalFormatting>
  <conditionalFormatting sqref="C11">
    <cfRule type="expression" priority="3" dxfId="47" stopIfTrue="1">
      <formula>TYPE(F10)=16</formula>
    </cfRule>
  </conditionalFormatting>
  <conditionalFormatting sqref="F37">
    <cfRule type="expression" priority="11" dxfId="47" stopIfTrue="1">
      <formula>TYPE(F37)=16</formula>
    </cfRule>
  </conditionalFormatting>
  <conditionalFormatting sqref="C38">
    <cfRule type="expression" priority="9" dxfId="47" stopIfTrue="1">
      <formula>TYPE(F37)=16</formula>
    </cfRule>
  </conditionalFormatting>
  <conditionalFormatting sqref="H38">
    <cfRule type="expression" priority="8" dxfId="47" stopIfTrue="1">
      <formula>TYPE(F37)=16</formula>
    </cfRule>
  </conditionalFormatting>
  <conditionalFormatting sqref="E14 G14 C12 E42 G42 C40">
    <cfRule type="cellIs" priority="10" dxfId="47" operator="equal" stopIfTrue="1">
      <formula>0</formula>
    </cfRule>
  </conditionalFormatting>
  <dataValidations count="1">
    <dataValidation type="list" allowBlank="1" showInputMessage="1" showErrorMessage="1" sqref="I4:I8 I32:I36">
      <formula1>SoChungTu</formula1>
    </dataValidation>
  </dataValidations>
  <printOptions horizontalCentered="1"/>
  <pageMargins left="0.25" right="0" top="0.5" bottom="0" header="0" footer="0"/>
  <pageSetup fitToHeight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8"/>
  <sheetViews>
    <sheetView tabSelected="1" zoomScalePageLayoutView="0" workbookViewId="0" topLeftCell="A1">
      <selection activeCell="L18" sqref="L18"/>
    </sheetView>
  </sheetViews>
  <sheetFormatPr defaultColWidth="10.296875" defaultRowHeight="15"/>
  <cols>
    <col min="1" max="1" width="7.69921875" style="2" customWidth="1"/>
    <col min="2" max="2" width="15.296875" style="2" customWidth="1"/>
    <col min="3" max="3" width="9.3984375" style="2" customWidth="1"/>
    <col min="4" max="4" width="10.296875" style="2" customWidth="1"/>
    <col min="5" max="5" width="14" style="2" customWidth="1"/>
    <col min="6" max="6" width="10" style="2" customWidth="1"/>
    <col min="7" max="8" width="8.59765625" style="2" customWidth="1"/>
    <col min="9" max="9" width="15.296875" style="2" customWidth="1"/>
    <col min="10" max="10" width="4.296875" style="2" customWidth="1"/>
    <col min="11" max="11" width="8.69921875" style="2" customWidth="1"/>
    <col min="12" max="12" width="16" style="2" customWidth="1"/>
    <col min="13" max="13" width="15.296875" style="2" customWidth="1"/>
    <col min="14" max="18" width="2.19921875" style="2" bestFit="1" customWidth="1"/>
    <col min="19" max="19" width="4.69921875" style="2" bestFit="1" customWidth="1"/>
    <col min="20" max="20" width="4.796875" style="2" bestFit="1" customWidth="1"/>
    <col min="21" max="21" width="2.19921875" style="2" bestFit="1" customWidth="1"/>
    <col min="22" max="22" width="5" style="2" bestFit="1" customWidth="1"/>
    <col min="23" max="24" width="3.296875" style="2" bestFit="1" customWidth="1"/>
    <col min="25" max="25" width="5.69921875" style="2" bestFit="1" customWidth="1"/>
    <col min="26" max="16384" width="10.296875" style="2" customWidth="1"/>
  </cols>
  <sheetData>
    <row r="1" spans="1:25" ht="17.25" customHeight="1">
      <c r="A1" s="3" t="s">
        <v>41</v>
      </c>
      <c r="B1" s="4"/>
      <c r="C1" s="4"/>
      <c r="D1" s="5"/>
      <c r="E1" s="6"/>
      <c r="F1" s="6"/>
      <c r="G1" s="106" t="s">
        <v>42</v>
      </c>
      <c r="H1" s="106"/>
      <c r="I1" s="106"/>
      <c r="L1" s="39">
        <v>10300000</v>
      </c>
      <c r="M1" s="40" t="str">
        <f>RIGHT("000000000000"&amp;ROUND(L1,0),12)</f>
        <v>000010300000</v>
      </c>
      <c r="N1" s="41">
        <v>1</v>
      </c>
      <c r="O1" s="41">
        <v>2</v>
      </c>
      <c r="P1" s="41">
        <v>3</v>
      </c>
      <c r="Q1" s="55">
        <v>4</v>
      </c>
      <c r="R1" s="55">
        <v>5</v>
      </c>
      <c r="S1" s="55">
        <v>6</v>
      </c>
      <c r="T1" s="56">
        <v>7</v>
      </c>
      <c r="U1" s="56">
        <v>8</v>
      </c>
      <c r="V1" s="56">
        <v>9</v>
      </c>
      <c r="W1" s="57">
        <v>10</v>
      </c>
      <c r="X1" s="57">
        <v>11</v>
      </c>
      <c r="Y1" s="57">
        <v>12</v>
      </c>
    </row>
    <row r="2" spans="1:25" ht="12.75" customHeight="1">
      <c r="A2" s="7" t="s">
        <v>43</v>
      </c>
      <c r="B2" s="104" t="s">
        <v>44</v>
      </c>
      <c r="C2" s="8"/>
      <c r="D2" s="6"/>
      <c r="E2" s="6"/>
      <c r="F2" s="9"/>
      <c r="G2" s="106" t="s">
        <v>45</v>
      </c>
      <c r="H2" s="106"/>
      <c r="I2" s="106"/>
      <c r="M2" s="42"/>
      <c r="N2" s="43">
        <f>VALUE(MID(M1,N1,1))</f>
        <v>0</v>
      </c>
      <c r="O2" s="43">
        <f>VALUE(MID(M1,O1,1))</f>
        <v>0</v>
      </c>
      <c r="P2" s="43">
        <f>VALUE(MID(M1,P1,1))</f>
        <v>0</v>
      </c>
      <c r="Q2" s="58">
        <f>VALUE(MID(M1,Q1,1))</f>
        <v>0</v>
      </c>
      <c r="R2" s="58">
        <f>VALUE(MID(M1,R1,1))</f>
        <v>1</v>
      </c>
      <c r="S2" s="58">
        <f>VALUE(MID(M1,S1,1))</f>
        <v>0</v>
      </c>
      <c r="T2" s="59">
        <f>VALUE(MID(M1,T1,1))</f>
        <v>3</v>
      </c>
      <c r="U2" s="59">
        <f>VALUE(MID(M1,U1,1))</f>
        <v>0</v>
      </c>
      <c r="V2" s="59">
        <f>VALUE(MID(M1,V1,1))</f>
        <v>0</v>
      </c>
      <c r="W2" s="60">
        <f>VALUE(MID(M1,W1,1))</f>
        <v>0</v>
      </c>
      <c r="X2" s="60">
        <f>VALUE(MID(M1,X1,1))</f>
        <v>0</v>
      </c>
      <c r="Y2" s="60">
        <f>VALUE(MID(M1,Y1,1))</f>
        <v>0</v>
      </c>
    </row>
    <row r="3" spans="1:25" ht="12.75" customHeight="1">
      <c r="A3" s="3"/>
      <c r="B3" s="8"/>
      <c r="C3" s="8"/>
      <c r="D3" s="6"/>
      <c r="E3" s="6"/>
      <c r="F3" s="9"/>
      <c r="G3" s="106" t="s">
        <v>46</v>
      </c>
      <c r="H3" s="106"/>
      <c r="I3" s="106"/>
      <c r="M3" s="42"/>
      <c r="N3" s="43"/>
      <c r="O3" s="43"/>
      <c r="P3" s="43"/>
      <c r="Q3" s="58"/>
      <c r="R3" s="58"/>
      <c r="S3" s="58"/>
      <c r="T3" s="59"/>
      <c r="U3" s="59"/>
      <c r="V3" s="59"/>
      <c r="W3" s="60"/>
      <c r="X3" s="60"/>
      <c r="Y3" s="60"/>
    </row>
    <row r="4" spans="1:25" ht="12.75" customHeight="1">
      <c r="A4" s="7"/>
      <c r="B4" s="8"/>
      <c r="C4" s="8"/>
      <c r="D4" s="6"/>
      <c r="E4" s="6"/>
      <c r="F4" s="9"/>
      <c r="G4" s="106" t="s">
        <v>47</v>
      </c>
      <c r="H4" s="106"/>
      <c r="I4" s="106"/>
      <c r="M4" s="42"/>
      <c r="N4" s="43"/>
      <c r="O4" s="43"/>
      <c r="P4" s="43"/>
      <c r="Q4" s="58"/>
      <c r="R4" s="58"/>
      <c r="S4" s="58"/>
      <c r="T4" s="59"/>
      <c r="U4" s="59"/>
      <c r="V4" s="59"/>
      <c r="W4" s="60"/>
      <c r="X4" s="60"/>
      <c r="Y4" s="60"/>
    </row>
    <row r="5" spans="1:25" ht="12.75" customHeight="1">
      <c r="A5" s="7"/>
      <c r="B5" s="8"/>
      <c r="C5" s="8"/>
      <c r="D5" s="6"/>
      <c r="E5" s="6"/>
      <c r="F5" s="9"/>
      <c r="G5" s="106" t="s">
        <v>48</v>
      </c>
      <c r="H5" s="106"/>
      <c r="I5" s="106"/>
      <c r="M5" s="42"/>
      <c r="N5" s="43"/>
      <c r="O5" s="43"/>
      <c r="P5" s="43"/>
      <c r="Q5" s="58"/>
      <c r="R5" s="58"/>
      <c r="S5" s="58"/>
      <c r="T5" s="59"/>
      <c r="U5" s="59"/>
      <c r="V5" s="59"/>
      <c r="W5" s="60"/>
      <c r="X5" s="60"/>
      <c r="Y5" s="60"/>
    </row>
    <row r="6" spans="1:25" ht="20.25" customHeight="1">
      <c r="A6" s="114" t="s">
        <v>49</v>
      </c>
      <c r="B6" s="114"/>
      <c r="C6" s="114"/>
      <c r="D6" s="114"/>
      <c r="E6" s="114"/>
      <c r="F6" s="114"/>
      <c r="G6" s="114"/>
      <c r="H6" s="114"/>
      <c r="I6" s="114"/>
      <c r="M6" s="42"/>
      <c r="N6" s="43">
        <f>SUM(N2:N2)</f>
        <v>0</v>
      </c>
      <c r="O6" s="43">
        <f>SUM(N2:O2)</f>
        <v>0</v>
      </c>
      <c r="P6" s="43">
        <f>SUM(N2:P2)</f>
        <v>0</v>
      </c>
      <c r="Q6" s="58">
        <f>SUM(Q2:Q2)</f>
        <v>0</v>
      </c>
      <c r="R6" s="58">
        <f>SUM(Q2:R2)</f>
        <v>1</v>
      </c>
      <c r="S6" s="58">
        <f>SUM(Q2:S2)</f>
        <v>1</v>
      </c>
      <c r="T6" s="59">
        <f>SUM(T2:T2)</f>
        <v>3</v>
      </c>
      <c r="U6" s="59">
        <f>SUM(T2:U2)</f>
        <v>3</v>
      </c>
      <c r="V6" s="59">
        <f>SUM(T2:V2)</f>
        <v>3</v>
      </c>
      <c r="W6" s="60">
        <f>SUM(W2:W2)</f>
        <v>0</v>
      </c>
      <c r="X6" s="60">
        <f>SUM(W2:X2)</f>
        <v>0</v>
      </c>
      <c r="Y6" s="60">
        <f>SUM(W2:Y2)</f>
        <v>0</v>
      </c>
    </row>
    <row r="7" spans="1:25" ht="15.75" customHeight="1">
      <c r="A7" s="108" t="s">
        <v>50</v>
      </c>
      <c r="B7" s="108"/>
      <c r="C7" s="108"/>
      <c r="D7" s="108"/>
      <c r="E7" s="108"/>
      <c r="F7" s="108"/>
      <c r="G7" s="108"/>
      <c r="H7" s="108"/>
      <c r="I7" s="108"/>
      <c r="M7" s="42"/>
      <c r="N7" s="43"/>
      <c r="O7" s="43"/>
      <c r="P7" s="43"/>
      <c r="Q7" s="58"/>
      <c r="R7" s="58"/>
      <c r="S7" s="58"/>
      <c r="T7" s="59"/>
      <c r="U7" s="59"/>
      <c r="V7" s="59"/>
      <c r="W7" s="60"/>
      <c r="X7" s="60"/>
      <c r="Y7" s="60"/>
    </row>
    <row r="8" spans="1:25" ht="13.5">
      <c r="A8" s="11" t="s">
        <v>51</v>
      </c>
      <c r="B8" s="12"/>
      <c r="C8" s="13"/>
      <c r="D8" s="115" t="s">
        <v>52</v>
      </c>
      <c r="E8" s="115"/>
      <c r="F8" s="15"/>
      <c r="G8" s="15"/>
      <c r="H8" s="16"/>
      <c r="I8" s="16"/>
      <c r="J8" s="6"/>
      <c r="M8" s="42"/>
      <c r="N8" s="44">
        <f>IF(N2=0,"",CHOOSE(N2,"một","hai","ba","bốn","năm","sáu","bảy","tám","chín"))</f>
      </c>
      <c r="O8" s="44">
        <f>IF(O2=0,IF(AND(N2&lt;&gt;0,P2&lt;&gt;0),"lẻ",""),CHOOSE(O2,"mười","hai","ba","bốn","năm","sáu","bảy","tám","chín"))</f>
      </c>
      <c r="P8" s="44">
        <f>IF(P2=0,"",CHOOSE(P2,IF(O2&gt;1,"mốt","một"),"hai","ba","bốn",IF(O2=0,"năm","lăm"),"sáu","bảy","tám","chín"))</f>
      </c>
      <c r="Q8" s="61">
        <f>IF(Q2=0,"",CHOOSE(Q2,"một","hai","ba","bốn","năm","sáu","bảy","tám","chín"))</f>
      </c>
      <c r="R8" s="61" t="str">
        <f>IF(R2=0,IF(AND(Q2&lt;&gt;0,S2&lt;&gt;0),"lẻ",""),CHOOSE(R2,"mười","hai","ba","bốn","năm","sáu","bảy","tám","chín"))</f>
        <v>mười</v>
      </c>
      <c r="S8" s="61">
        <f>IF(S2=0,"",CHOOSE(S2,IF(R2&gt;1,"mốt","một"),"hai","ba","bốn",IF(R2=0,"năm","lăm"),"sáu","bảy","tám","chín"))</f>
      </c>
      <c r="T8" s="62" t="str">
        <f>IF(T2=0,"",CHOOSE(T2,"một","hai","ba","bốn","năm","sáu","bảy","tám","chín"))</f>
        <v>ba</v>
      </c>
      <c r="U8" s="62">
        <f>IF(U2=0,IF(AND(T2&lt;&gt;0,V2&lt;&gt;0),"lẻ",""),CHOOSE(U2,"mười","hai","ba","bốn","năm","sáu","bảy","tám","chín"))</f>
      </c>
      <c r="V8" s="62">
        <f>IF(V2=0,"",CHOOSE(V2,IF(U2&gt;1,"mốt","một"),"hai","ba","bốn",IF(U2=0,"năm","lăm"),"sáu","bảy","tám","chín"))</f>
      </c>
      <c r="W8" s="63">
        <f>IF(W2=0,"",CHOOSE(W2,"một","hai","ba","bốn","năm","sáu","bảy","tám","chín"))</f>
      </c>
      <c r="X8" s="63">
        <f>IF(X2=0,IF(AND(W2&lt;&gt;0,Y2&lt;&gt;0),"lẻ",""),CHOOSE(X2,"mười","hai","ba","bốn","năm","sáu","bảy","tám","chín"))</f>
      </c>
      <c r="Y8" s="63">
        <f>IF(Y2=0,"",CHOOSE(Y2,IF(X2&gt;1,"mốt","một"),"hai","ba","bốn",IF(X2=0,"năm","lăm"),"sáu","bảy","tám","chín"))</f>
      </c>
    </row>
    <row r="9" spans="1:25" ht="13.5">
      <c r="A9" s="11" t="s">
        <v>53</v>
      </c>
      <c r="B9" s="12"/>
      <c r="C9" s="13"/>
      <c r="D9" s="16"/>
      <c r="E9" s="16"/>
      <c r="F9" s="15"/>
      <c r="G9" s="15"/>
      <c r="H9" s="16"/>
      <c r="I9" s="16"/>
      <c r="J9" s="6"/>
      <c r="M9" s="42"/>
      <c r="N9" s="45">
        <f>IF(N2=0,"","trăm")</f>
      </c>
      <c r="O9" s="45">
        <f>IF(O2=0,"",IF(O2=1,"","mươi"))</f>
      </c>
      <c r="P9" s="45">
        <f>IF(AND(P2=0,P6=0),"","tỷ")</f>
      </c>
      <c r="Q9" s="64">
        <f>IF(Q2=0,"","trăm")</f>
      </c>
      <c r="R9" s="64">
        <f>IF(R2=0,"",IF(R2=1,"","mươi"))</f>
      </c>
      <c r="S9" s="64" t="str">
        <f>IF(AND(S2=0,S6=0),"","triệu")</f>
        <v>triệu</v>
      </c>
      <c r="T9" s="65" t="str">
        <f>IF(T2=0,"","trăm")</f>
        <v>trăm</v>
      </c>
      <c r="U9" s="65">
        <f>IF(U2=0,"",IF(U2=1,"","mươi"))</f>
      </c>
      <c r="V9" s="65" t="str">
        <f>IF(AND(V2=0,V6=0),"","ngàn")</f>
        <v>ngàn</v>
      </c>
      <c r="W9" s="66">
        <f>IF(W2=0,"","trăm")</f>
      </c>
      <c r="X9" s="66">
        <f>IF(X2=0,"",IF(X2=1,"","mươi"))</f>
      </c>
      <c r="Y9" s="66" t="s">
        <v>17</v>
      </c>
    </row>
    <row r="10" spans="1:25" ht="13.5">
      <c r="A10" s="17" t="s">
        <v>54</v>
      </c>
      <c r="B10" s="18"/>
      <c r="C10" s="13"/>
      <c r="D10" s="19"/>
      <c r="E10" s="15"/>
      <c r="F10" s="15"/>
      <c r="G10" s="15"/>
      <c r="H10" s="15"/>
      <c r="I10" s="16"/>
      <c r="M10" s="46" t="str">
        <f>UPPER(LEFT(TRIM(IF(L1=0,"không đồng.",N8&amp;" "&amp;N9&amp;" "&amp;O8&amp;" "&amp;O9&amp;" "&amp;P8&amp;" "&amp;P9&amp;" "&amp;Q8&amp;" "&amp;Q9&amp;" "&amp;R8&amp;" "&amp;R9&amp;" "&amp;S8&amp;" "&amp;S9&amp;" "&amp;T8&amp;" "&amp;T9&amp;" "&amp;U8&amp;" "&amp;U9&amp;" "&amp;V8&amp;" "&amp;V9&amp;" "&amp;W8&amp;" "&amp;W9&amp;" "&amp;X8&amp;" "&amp;X9&amp;" "&amp;Y8&amp;" "&amp;Y9)),1))&amp;RIGHT(TRIM(IF(L1=0,"không đồng.",N8&amp;" "&amp;N9&amp;" "&amp;O8&amp;" "&amp;O9&amp;" "&amp;P8&amp;" "&amp;P9&amp;" "&amp;Q8&amp;" "&amp;Q9&amp;" "&amp;R8&amp;" "&amp;R9&amp;" "&amp;S8&amp;" "&amp;S9&amp;" "&amp;T8&amp;" "&amp;T9&amp;" "&amp;U8&amp;" "&amp;U9&amp;" "&amp;V8&amp;" "&amp;V9&amp;" "&amp;W8&amp;" "&amp;W9&amp;" "&amp;X8&amp;" "&amp;X9&amp;" "&amp;Y8&amp;" "&amp;Y9)),LEN(TRIM(IF(L1=0,"không đồng.",N8&amp;" "&amp;N9&amp;" "&amp;O8&amp;" "&amp;O9&amp;" "&amp;P8&amp;" "&amp;P9&amp;" "&amp;Q8&amp;" "&amp;Q9&amp;" "&amp;R8&amp;" "&amp;R9&amp;" "&amp;S8&amp;" "&amp;S9&amp;" "&amp;T8&amp;" "&amp;T9&amp;" "&amp;U8&amp;" "&amp;U9&amp;" "&amp;V8&amp;" "&amp;V9&amp;" "&amp;W8&amp;" "&amp;W9&amp;" "&amp;X8&amp;" "&amp;X9&amp;" "&amp;Y8&amp;" "&amp;Y9)))-1)</f>
        <v>Mười triệu ba trăm ngàn đồng.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25" ht="15.75" customHeight="1">
      <c r="A11" s="115" t="s">
        <v>55</v>
      </c>
      <c r="B11" s="115"/>
      <c r="C11" s="116" t="s">
        <v>56</v>
      </c>
      <c r="D11" s="116"/>
      <c r="E11" s="20" t="s">
        <v>57</v>
      </c>
      <c r="F11" s="117" t="s">
        <v>58</v>
      </c>
      <c r="G11" s="117"/>
      <c r="H11" s="117" t="s">
        <v>59</v>
      </c>
      <c r="I11" s="117"/>
      <c r="M11" s="46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13.5">
      <c r="A12" s="115" t="s">
        <v>52</v>
      </c>
      <c r="B12" s="115"/>
      <c r="C12" s="116" t="s">
        <v>60</v>
      </c>
      <c r="D12" s="116"/>
      <c r="E12" s="20">
        <v>1</v>
      </c>
      <c r="F12" s="118">
        <v>2950000</v>
      </c>
      <c r="G12" s="118"/>
      <c r="H12" s="119">
        <f>F12</f>
        <v>2950000</v>
      </c>
      <c r="I12" s="119"/>
      <c r="M12" s="46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</row>
    <row r="13" spans="1:25" ht="13.5">
      <c r="A13" s="115" t="s">
        <v>61</v>
      </c>
      <c r="B13" s="115"/>
      <c r="C13" s="116" t="s">
        <v>60</v>
      </c>
      <c r="D13" s="116"/>
      <c r="E13" s="20">
        <v>1</v>
      </c>
      <c r="F13" s="118">
        <v>2950000</v>
      </c>
      <c r="G13" s="118"/>
      <c r="H13" s="119">
        <f>F13</f>
        <v>2950000</v>
      </c>
      <c r="I13" s="119"/>
      <c r="M13" s="46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</row>
    <row r="14" spans="1:25" ht="13.5">
      <c r="A14" s="115" t="s">
        <v>62</v>
      </c>
      <c r="B14" s="115"/>
      <c r="C14" s="116" t="s">
        <v>60</v>
      </c>
      <c r="D14" s="116"/>
      <c r="E14" s="20">
        <v>1</v>
      </c>
      <c r="F14" s="118">
        <v>2200000</v>
      </c>
      <c r="G14" s="118"/>
      <c r="H14" s="119">
        <f>F14</f>
        <v>2200000</v>
      </c>
      <c r="I14" s="119"/>
      <c r="M14" s="46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</row>
    <row r="15" spans="1:25" ht="13.5">
      <c r="A15" s="115" t="s">
        <v>63</v>
      </c>
      <c r="B15" s="115"/>
      <c r="C15" s="116" t="s">
        <v>60</v>
      </c>
      <c r="D15" s="116"/>
      <c r="E15" s="20">
        <v>1</v>
      </c>
      <c r="F15" s="118">
        <v>2200000</v>
      </c>
      <c r="G15" s="118"/>
      <c r="H15" s="119">
        <f>F15</f>
        <v>2200000</v>
      </c>
      <c r="I15" s="119"/>
      <c r="M15" s="46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</row>
    <row r="16" spans="1:25" ht="13.5">
      <c r="A16" s="115"/>
      <c r="B16" s="115"/>
      <c r="C16" s="116"/>
      <c r="D16" s="116"/>
      <c r="E16" s="20"/>
      <c r="F16" s="118"/>
      <c r="G16" s="118"/>
      <c r="H16" s="118"/>
      <c r="I16" s="118"/>
      <c r="M16" s="46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</row>
    <row r="17" spans="1:25" ht="13.5">
      <c r="A17" s="17" t="s">
        <v>64</v>
      </c>
      <c r="B17" s="18"/>
      <c r="C17" s="13"/>
      <c r="D17" s="22"/>
      <c r="E17" s="22"/>
      <c r="F17" s="22"/>
      <c r="G17" s="22"/>
      <c r="H17" s="120" t="s">
        <v>65</v>
      </c>
      <c r="I17" s="120"/>
      <c r="M17" s="46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</row>
    <row r="18" spans="1:25" ht="13.5">
      <c r="A18" s="17" t="s">
        <v>66</v>
      </c>
      <c r="B18" s="18"/>
      <c r="C18" s="13"/>
      <c r="D18" s="22"/>
      <c r="E18" s="121">
        <f>H12+H13+H14+H15</f>
        <v>10300000</v>
      </c>
      <c r="F18" s="121"/>
      <c r="G18" s="121"/>
      <c r="H18" s="121"/>
      <c r="I18" s="121"/>
      <c r="M18" s="46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</row>
    <row r="19" spans="1:25" ht="13.5">
      <c r="A19" s="17" t="s">
        <v>67</v>
      </c>
      <c r="B19" s="18"/>
      <c r="C19" s="122" t="str">
        <f>M10</f>
        <v>Mười triệu ba trăm ngàn đồng.</v>
      </c>
      <c r="D19" s="122"/>
      <c r="E19" s="122"/>
      <c r="F19" s="122"/>
      <c r="G19" s="122"/>
      <c r="H19" s="122"/>
      <c r="I19" s="122"/>
      <c r="M19" s="46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</row>
    <row r="20" spans="1:25" ht="15.75" customHeight="1">
      <c r="A20" s="17" t="s">
        <v>68</v>
      </c>
      <c r="B20" s="18"/>
      <c r="C20" s="18"/>
      <c r="D20" s="24"/>
      <c r="E20" s="25" t="s">
        <v>69</v>
      </c>
      <c r="F20" s="123" t="s">
        <v>70</v>
      </c>
      <c r="G20" s="123"/>
      <c r="H20" s="123" t="s">
        <v>71</v>
      </c>
      <c r="I20" s="123"/>
      <c r="L20" s="48"/>
      <c r="M20" s="49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13" ht="13.5">
      <c r="A21" s="26" t="s">
        <v>72</v>
      </c>
      <c r="B21" s="18"/>
      <c r="C21" s="27"/>
      <c r="D21" s="28" t="s">
        <v>73</v>
      </c>
      <c r="E21" s="29"/>
      <c r="F21" s="30"/>
      <c r="G21" s="29">
        <f>IF($I$1="","",VLOOKUP($I$1,#REF!,6,0))</f>
      </c>
      <c r="H21" s="28"/>
      <c r="I21" s="28"/>
      <c r="L21" s="48"/>
      <c r="M21" s="48"/>
    </row>
    <row r="22" spans="1:13" ht="9.75" customHeight="1">
      <c r="A22" s="26"/>
      <c r="B22" s="18"/>
      <c r="C22" s="31"/>
      <c r="D22" s="32"/>
      <c r="E22" s="32"/>
      <c r="F22" s="32"/>
      <c r="G22" s="32"/>
      <c r="H22" s="32"/>
      <c r="I22" s="12"/>
      <c r="L22" s="48"/>
      <c r="M22" s="48"/>
    </row>
    <row r="23" spans="1:13" s="1" customFormat="1" ht="15" customHeight="1">
      <c r="A23" s="124" t="s">
        <v>26</v>
      </c>
      <c r="B23" s="124"/>
      <c r="C23" s="33"/>
      <c r="D23" s="33" t="s">
        <v>28</v>
      </c>
      <c r="E23" s="33"/>
      <c r="F23" s="34" t="s">
        <v>29</v>
      </c>
      <c r="G23" s="34"/>
      <c r="H23" s="34"/>
      <c r="I23" s="50" t="s">
        <v>30</v>
      </c>
      <c r="J23" s="10"/>
      <c r="L23" s="51"/>
      <c r="M23" s="51"/>
    </row>
    <row r="24" spans="1:13" ht="13.5">
      <c r="A24" s="125" t="s">
        <v>74</v>
      </c>
      <c r="B24" s="125"/>
      <c r="C24" s="35"/>
      <c r="D24" s="35" t="s">
        <v>75</v>
      </c>
      <c r="E24" s="35"/>
      <c r="F24" s="126" t="s">
        <v>76</v>
      </c>
      <c r="G24" s="126"/>
      <c r="H24" s="36"/>
      <c r="I24" s="36" t="s">
        <v>77</v>
      </c>
      <c r="L24" s="23"/>
      <c r="M24" s="8"/>
    </row>
    <row r="25" spans="1:13" ht="13.5">
      <c r="A25" s="37"/>
      <c r="B25" s="37"/>
      <c r="C25" s="37"/>
      <c r="D25" s="18"/>
      <c r="E25" s="37"/>
      <c r="F25" s="18"/>
      <c r="G25" s="18"/>
      <c r="H25" s="18"/>
      <c r="I25" s="18"/>
      <c r="L25" s="48"/>
      <c r="M25" s="48"/>
    </row>
    <row r="26" spans="1:9" ht="9" customHeight="1">
      <c r="A26" s="37" t="s">
        <v>78</v>
      </c>
      <c r="B26" s="37"/>
      <c r="C26" s="37"/>
      <c r="D26" s="18"/>
      <c r="E26" s="37"/>
      <c r="F26" s="18"/>
      <c r="G26" s="18"/>
      <c r="H26" s="18"/>
      <c r="I26" s="18"/>
    </row>
    <row r="27" spans="1:9" ht="15" customHeight="1">
      <c r="A27" s="127" t="s">
        <v>79</v>
      </c>
      <c r="B27" s="127"/>
      <c r="C27" s="127"/>
      <c r="D27" s="127"/>
      <c r="E27" s="37"/>
      <c r="F27" s="37"/>
      <c r="G27" s="37"/>
      <c r="H27" s="18"/>
      <c r="I27" s="52"/>
    </row>
    <row r="28" spans="1:13" ht="13.5">
      <c r="A28" s="15"/>
      <c r="B28" s="15"/>
      <c r="C28" s="15"/>
      <c r="D28" s="15"/>
      <c r="E28" s="15"/>
      <c r="F28" s="15"/>
      <c r="G28" s="15"/>
      <c r="H28" s="15"/>
      <c r="I28" s="15"/>
      <c r="M28" s="53"/>
    </row>
    <row r="29" spans="1:13" ht="13.5" hidden="1">
      <c r="A29" s="38"/>
      <c r="B29" s="38"/>
      <c r="C29" s="38"/>
      <c r="D29" s="38"/>
      <c r="E29" s="38"/>
      <c r="F29" s="38"/>
      <c r="G29" s="38"/>
      <c r="H29" s="38"/>
      <c r="I29" s="38"/>
      <c r="M29" s="54"/>
    </row>
    <row r="30" ht="15">
      <c r="M30"/>
    </row>
    <row r="31" spans="1:25" ht="17.25" customHeight="1">
      <c r="A31" s="3" t="str">
        <f>A1</f>
        <v>HÃNG HÀNG KHÔNG VIETJETAIRS</v>
      </c>
      <c r="B31" s="4"/>
      <c r="C31" s="4"/>
      <c r="D31" s="5"/>
      <c r="E31" s="6"/>
      <c r="F31" s="6"/>
      <c r="G31" s="106" t="s">
        <v>42</v>
      </c>
      <c r="H31" s="106"/>
      <c r="I31" s="106"/>
      <c r="L31" s="39">
        <v>10300000</v>
      </c>
      <c r="M31" s="40" t="str">
        <f>RIGHT("000000000000"&amp;ROUND(L31,0),12)</f>
        <v>000010300000</v>
      </c>
      <c r="N31" s="41">
        <v>1</v>
      </c>
      <c r="O31" s="41">
        <v>2</v>
      </c>
      <c r="P31" s="41">
        <v>3</v>
      </c>
      <c r="Q31" s="55">
        <v>4</v>
      </c>
      <c r="R31" s="55">
        <v>5</v>
      </c>
      <c r="S31" s="55">
        <v>6</v>
      </c>
      <c r="T31" s="56">
        <v>7</v>
      </c>
      <c r="U31" s="56">
        <v>8</v>
      </c>
      <c r="V31" s="56">
        <v>9</v>
      </c>
      <c r="W31" s="57">
        <v>10</v>
      </c>
      <c r="X31" s="57">
        <v>11</v>
      </c>
      <c r="Y31" s="57">
        <v>12</v>
      </c>
    </row>
    <row r="32" spans="1:25" ht="12.75" customHeight="1">
      <c r="A32" s="7" t="s">
        <v>43</v>
      </c>
      <c r="B32" s="104" t="s">
        <v>44</v>
      </c>
      <c r="C32" s="8"/>
      <c r="D32" s="6"/>
      <c r="E32" s="6"/>
      <c r="F32" s="9"/>
      <c r="G32" s="106" t="s">
        <v>45</v>
      </c>
      <c r="H32" s="106"/>
      <c r="I32" s="106"/>
      <c r="M32" s="42"/>
      <c r="N32" s="43">
        <f>VALUE(MID(M31,N31,1))</f>
        <v>0</v>
      </c>
      <c r="O32" s="43">
        <f>VALUE(MID(M31,O31,1))</f>
        <v>0</v>
      </c>
      <c r="P32" s="43">
        <f>VALUE(MID(M31,P31,1))</f>
        <v>0</v>
      </c>
      <c r="Q32" s="58">
        <f>VALUE(MID(M31,Q31,1))</f>
        <v>0</v>
      </c>
      <c r="R32" s="58">
        <f>VALUE(MID(M31,R31,1))</f>
        <v>1</v>
      </c>
      <c r="S32" s="58">
        <f>VALUE(MID(M31,S31,1))</f>
        <v>0</v>
      </c>
      <c r="T32" s="59">
        <f>VALUE(MID(M31,T31,1))</f>
        <v>3</v>
      </c>
      <c r="U32" s="59">
        <f>VALUE(MID(M31,U31,1))</f>
        <v>0</v>
      </c>
      <c r="V32" s="59">
        <f>VALUE(MID(M31,V31,1))</f>
        <v>0</v>
      </c>
      <c r="W32" s="60">
        <f>VALUE(MID(M31,W31,1))</f>
        <v>0</v>
      </c>
      <c r="X32" s="60">
        <f>VALUE(MID(M31,X31,1))</f>
        <v>0</v>
      </c>
      <c r="Y32" s="60">
        <f>VALUE(MID(M31,Y31,1))</f>
        <v>0</v>
      </c>
    </row>
    <row r="33" spans="1:25" ht="12.75" customHeight="1">
      <c r="A33" s="3"/>
      <c r="B33" s="8"/>
      <c r="C33" s="8"/>
      <c r="D33" s="6"/>
      <c r="E33" s="6"/>
      <c r="F33" s="9"/>
      <c r="G33" s="106" t="s">
        <v>46</v>
      </c>
      <c r="H33" s="106"/>
      <c r="I33" s="106"/>
      <c r="M33" s="42"/>
      <c r="N33" s="43"/>
      <c r="O33" s="43"/>
      <c r="P33" s="43"/>
      <c r="Q33" s="58"/>
      <c r="R33" s="58"/>
      <c r="S33" s="58"/>
      <c r="T33" s="59"/>
      <c r="U33" s="59"/>
      <c r="V33" s="59"/>
      <c r="W33" s="60"/>
      <c r="X33" s="60"/>
      <c r="Y33" s="60"/>
    </row>
    <row r="34" spans="1:25" ht="12.75" customHeight="1">
      <c r="A34" s="7"/>
      <c r="B34" s="8"/>
      <c r="C34" s="8"/>
      <c r="D34" s="6"/>
      <c r="E34" s="6"/>
      <c r="F34" s="9"/>
      <c r="G34" s="106" t="s">
        <v>47</v>
      </c>
      <c r="H34" s="106"/>
      <c r="I34" s="106"/>
      <c r="M34" s="42"/>
      <c r="N34" s="43"/>
      <c r="O34" s="43"/>
      <c r="P34" s="43"/>
      <c r="Q34" s="58"/>
      <c r="R34" s="58"/>
      <c r="S34" s="58"/>
      <c r="T34" s="59"/>
      <c r="U34" s="59"/>
      <c r="V34" s="59"/>
      <c r="W34" s="60"/>
      <c r="X34" s="60"/>
      <c r="Y34" s="60"/>
    </row>
    <row r="35" spans="1:25" ht="12.75" customHeight="1">
      <c r="A35" s="7"/>
      <c r="B35" s="8"/>
      <c r="C35" s="8"/>
      <c r="D35" s="6"/>
      <c r="E35" s="6"/>
      <c r="F35" s="9"/>
      <c r="G35" s="106" t="s">
        <v>48</v>
      </c>
      <c r="H35" s="106"/>
      <c r="I35" s="106"/>
      <c r="M35" s="42"/>
      <c r="N35" s="43"/>
      <c r="O35" s="43"/>
      <c r="P35" s="43"/>
      <c r="Q35" s="58"/>
      <c r="R35" s="58"/>
      <c r="S35" s="58"/>
      <c r="T35" s="59"/>
      <c r="U35" s="59"/>
      <c r="V35" s="59"/>
      <c r="W35" s="60"/>
      <c r="X35" s="60"/>
      <c r="Y35" s="60"/>
    </row>
    <row r="36" spans="1:25" ht="20.25" customHeight="1">
      <c r="A36" s="114" t="s">
        <v>49</v>
      </c>
      <c r="B36" s="114"/>
      <c r="C36" s="114"/>
      <c r="D36" s="114"/>
      <c r="E36" s="114"/>
      <c r="F36" s="114"/>
      <c r="G36" s="114"/>
      <c r="H36" s="114"/>
      <c r="I36" s="114"/>
      <c r="M36" s="42"/>
      <c r="N36" s="43">
        <f>SUM(N32:N32)</f>
        <v>0</v>
      </c>
      <c r="O36" s="43">
        <f>SUM(N32:O32)</f>
        <v>0</v>
      </c>
      <c r="P36" s="43">
        <f>SUM(N32:P32)</f>
        <v>0</v>
      </c>
      <c r="Q36" s="58">
        <f>SUM(Q32:Q32)</f>
        <v>0</v>
      </c>
      <c r="R36" s="58">
        <f>SUM(Q32:R32)</f>
        <v>1</v>
      </c>
      <c r="S36" s="58">
        <f>SUM(Q32:S32)</f>
        <v>1</v>
      </c>
      <c r="T36" s="59">
        <f>SUM(T32:T32)</f>
        <v>3</v>
      </c>
      <c r="U36" s="59">
        <f>SUM(T32:U32)</f>
        <v>3</v>
      </c>
      <c r="V36" s="59">
        <f>SUM(T32:V32)</f>
        <v>3</v>
      </c>
      <c r="W36" s="60">
        <f>SUM(W32:W32)</f>
        <v>0</v>
      </c>
      <c r="X36" s="60">
        <f>SUM(W32:X32)</f>
        <v>0</v>
      </c>
      <c r="Y36" s="60">
        <f>SUM(W32:Y32)</f>
        <v>0</v>
      </c>
    </row>
    <row r="37" spans="1:25" ht="15.75" customHeight="1">
      <c r="A37" s="108" t="str">
        <f>A7</f>
        <v>Ngày (date) 19  tháng (month)  11  năm (year) 2015</v>
      </c>
      <c r="B37" s="108"/>
      <c r="C37" s="108"/>
      <c r="D37" s="108"/>
      <c r="E37" s="108"/>
      <c r="F37" s="108"/>
      <c r="G37" s="108"/>
      <c r="H37" s="108"/>
      <c r="I37" s="108"/>
      <c r="M37" s="42"/>
      <c r="N37" s="43"/>
      <c r="O37" s="43"/>
      <c r="P37" s="43"/>
      <c r="Q37" s="58"/>
      <c r="R37" s="58"/>
      <c r="S37" s="58"/>
      <c r="T37" s="59"/>
      <c r="U37" s="59"/>
      <c r="V37" s="59"/>
      <c r="W37" s="60"/>
      <c r="X37" s="60"/>
      <c r="Y37" s="60"/>
    </row>
    <row r="38" spans="1:25" ht="13.5">
      <c r="A38" s="11" t="s">
        <v>51</v>
      </c>
      <c r="B38" s="12"/>
      <c r="C38" s="13"/>
      <c r="D38" s="115" t="s">
        <v>52</v>
      </c>
      <c r="E38" s="115"/>
      <c r="F38" s="15"/>
      <c r="G38" s="15"/>
      <c r="H38" s="16"/>
      <c r="I38" s="16"/>
      <c r="J38" s="6"/>
      <c r="M38" s="42"/>
      <c r="N38" s="44">
        <f>IF(N32=0,"",CHOOSE(N32,"một","hai","ba","bốn","năm","sáu","bảy","tám","chín"))</f>
      </c>
      <c r="O38" s="44">
        <f>IF(O32=0,IF(AND(N32&lt;&gt;0,P32&lt;&gt;0),"lẻ",""),CHOOSE(O32,"mười","hai","ba","bốn","năm","sáu","bảy","tám","chín"))</f>
      </c>
      <c r="P38" s="44">
        <f>IF(P32=0,"",CHOOSE(P32,IF(O32&gt;1,"mốt","một"),"hai","ba","bốn",IF(O32=0,"năm","lăm"),"sáu","bảy","tám","chín"))</f>
      </c>
      <c r="Q38" s="61">
        <f>IF(Q32=0,"",CHOOSE(Q32,"một","hai","ba","bốn","năm","sáu","bảy","tám","chín"))</f>
      </c>
      <c r="R38" s="61" t="str">
        <f>IF(R32=0,IF(AND(Q32&lt;&gt;0,S32&lt;&gt;0),"lẻ",""),CHOOSE(R32,"mười","hai","ba","bốn","năm","sáu","bảy","tám","chín"))</f>
        <v>mười</v>
      </c>
      <c r="S38" s="61">
        <f>IF(S32=0,"",CHOOSE(S32,IF(R32&gt;1,"mốt","một"),"hai","ba","bốn",IF(R32=0,"năm","lăm"),"sáu","bảy","tám","chín"))</f>
      </c>
      <c r="T38" s="62" t="str">
        <f>IF(T32=0,"",CHOOSE(T32,"một","hai","ba","bốn","năm","sáu","bảy","tám","chín"))</f>
        <v>ba</v>
      </c>
      <c r="U38" s="62">
        <f>IF(U32=0,IF(AND(T32&lt;&gt;0,V32&lt;&gt;0),"lẻ",""),CHOOSE(U32,"mười","hai","ba","bốn","năm","sáu","bảy","tám","chín"))</f>
      </c>
      <c r="V38" s="62">
        <f>IF(V32=0,"",CHOOSE(V32,IF(U32&gt;1,"mốt","một"),"hai","ba","bốn",IF(U32=0,"năm","lăm"),"sáu","bảy","tám","chín"))</f>
      </c>
      <c r="W38" s="63">
        <f>IF(W32=0,"",CHOOSE(W32,"một","hai","ba","bốn","năm","sáu","bảy","tám","chín"))</f>
      </c>
      <c r="X38" s="63">
        <f>IF(X32=0,IF(AND(W32&lt;&gt;0,Y32&lt;&gt;0),"lẻ",""),CHOOSE(X32,"mười","hai","ba","bốn","năm","sáu","bảy","tám","chín"))</f>
      </c>
      <c r="Y38" s="63">
        <f>IF(Y32=0,"",CHOOSE(Y32,IF(X32&gt;1,"mốt","một"),"hai","ba","bốn",IF(X32=0,"năm","lăm"),"sáu","bảy","tám","chín"))</f>
      </c>
    </row>
    <row r="39" spans="1:25" ht="13.5">
      <c r="A39" s="11" t="s">
        <v>53</v>
      </c>
      <c r="B39" s="12"/>
      <c r="C39" s="13"/>
      <c r="D39" s="16"/>
      <c r="E39" s="16"/>
      <c r="F39" s="15"/>
      <c r="G39" s="15"/>
      <c r="H39" s="16"/>
      <c r="I39" s="16"/>
      <c r="J39" s="6"/>
      <c r="M39" s="42"/>
      <c r="N39" s="45">
        <f>IF(N32=0,"","trăm")</f>
      </c>
      <c r="O39" s="45">
        <f>IF(O32=0,"",IF(O32=1,"","mươi"))</f>
      </c>
      <c r="P39" s="45">
        <f>IF(AND(P32=0,P36=0),"","tỷ")</f>
      </c>
      <c r="Q39" s="64">
        <f>IF(Q32=0,"","trăm")</f>
      </c>
      <c r="R39" s="64">
        <f>IF(R32=0,"",IF(R32=1,"","mươi"))</f>
      </c>
      <c r="S39" s="64" t="str">
        <f>IF(AND(S32=0,S36=0),"","triệu")</f>
        <v>triệu</v>
      </c>
      <c r="T39" s="65" t="str">
        <f>IF(T32=0,"","trăm")</f>
        <v>trăm</v>
      </c>
      <c r="U39" s="65">
        <f>IF(U32=0,"",IF(U32=1,"","mươi"))</f>
      </c>
      <c r="V39" s="65" t="str">
        <f>IF(AND(V32=0,V36=0),"","ngàn")</f>
        <v>ngàn</v>
      </c>
      <c r="W39" s="66">
        <f>IF(W32=0,"","trăm")</f>
      </c>
      <c r="X39" s="66">
        <f>IF(X32=0,"",IF(X32=1,"","mươi"))</f>
      </c>
      <c r="Y39" s="66" t="s">
        <v>17</v>
      </c>
    </row>
    <row r="40" spans="1:25" ht="13.5">
      <c r="A40" s="17" t="s">
        <v>80</v>
      </c>
      <c r="B40" s="18"/>
      <c r="C40" s="13"/>
      <c r="D40" s="19"/>
      <c r="E40" s="15"/>
      <c r="F40" s="15"/>
      <c r="G40" s="15"/>
      <c r="H40" s="15"/>
      <c r="I40" s="16"/>
      <c r="M40" s="46" t="str">
        <f>UPPER(LEFT(TRIM(IF(L31=0,"không đồng.",N38&amp;" "&amp;N39&amp;" "&amp;O38&amp;" "&amp;O39&amp;" "&amp;P38&amp;" "&amp;P39&amp;" "&amp;Q38&amp;" "&amp;Q39&amp;" "&amp;R38&amp;" "&amp;R39&amp;" "&amp;S38&amp;" "&amp;S39&amp;" "&amp;T38&amp;" "&amp;T39&amp;" "&amp;U38&amp;" "&amp;U39&amp;" "&amp;V38&amp;" "&amp;V39&amp;" "&amp;W38&amp;" "&amp;W39&amp;" "&amp;X38&amp;" "&amp;X39&amp;" "&amp;Y38&amp;" "&amp;Y39)),1))&amp;RIGHT(TRIM(IF(L31=0,"không đồng.",N38&amp;" "&amp;N39&amp;" "&amp;O38&amp;" "&amp;O39&amp;" "&amp;P38&amp;" "&amp;P39&amp;" "&amp;Q38&amp;" "&amp;Q39&amp;" "&amp;R38&amp;" "&amp;R39&amp;" "&amp;S38&amp;" "&amp;S39&amp;" "&amp;T38&amp;" "&amp;T39&amp;" "&amp;U38&amp;" "&amp;U39&amp;" "&amp;V38&amp;" "&amp;V39&amp;" "&amp;W38&amp;" "&amp;W39&amp;" "&amp;X38&amp;" "&amp;X39&amp;" "&amp;Y38&amp;" "&amp;Y39)),LEN(TRIM(IF(L31=0,"không đồng.",N38&amp;" "&amp;N39&amp;" "&amp;O38&amp;" "&amp;O39&amp;" "&amp;P38&amp;" "&amp;P39&amp;" "&amp;Q38&amp;" "&amp;Q39&amp;" "&amp;R38&amp;" "&amp;R39&amp;" "&amp;S38&amp;" "&amp;S39&amp;" "&amp;T38&amp;" "&amp;T39&amp;" "&amp;U38&amp;" "&amp;U39&amp;" "&amp;V38&amp;" "&amp;V39&amp;" "&amp;W38&amp;" "&amp;W39&amp;" "&amp;X38&amp;" "&amp;X39&amp;" "&amp;Y38&amp;" "&amp;Y39)))-1)</f>
        <v>Mười triệu ba trăm ngàn đồng.</v>
      </c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115" t="s">
        <v>55</v>
      </c>
      <c r="B41" s="115"/>
      <c r="C41" s="116" t="s">
        <v>56</v>
      </c>
      <c r="D41" s="116"/>
      <c r="E41" s="20" t="s">
        <v>57</v>
      </c>
      <c r="F41" s="117" t="s">
        <v>58</v>
      </c>
      <c r="G41" s="117"/>
      <c r="H41" s="117" t="s">
        <v>59</v>
      </c>
      <c r="I41" s="117"/>
      <c r="M41" s="46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</row>
    <row r="42" spans="1:25" ht="13.5">
      <c r="A42" s="115" t="s">
        <v>52</v>
      </c>
      <c r="B42" s="115"/>
      <c r="C42" s="116" t="s">
        <v>60</v>
      </c>
      <c r="D42" s="116"/>
      <c r="E42" s="20">
        <v>1</v>
      </c>
      <c r="F42" s="118">
        <v>2950000</v>
      </c>
      <c r="G42" s="118"/>
      <c r="H42" s="119">
        <f>F42</f>
        <v>2950000</v>
      </c>
      <c r="I42" s="119"/>
      <c r="M42" s="46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</row>
    <row r="43" spans="1:25" ht="13.5">
      <c r="A43" s="115" t="s">
        <v>61</v>
      </c>
      <c r="B43" s="115"/>
      <c r="C43" s="116" t="s">
        <v>60</v>
      </c>
      <c r="D43" s="116"/>
      <c r="E43" s="20">
        <v>1</v>
      </c>
      <c r="F43" s="118">
        <v>2950000</v>
      </c>
      <c r="G43" s="118"/>
      <c r="H43" s="119">
        <f>F43</f>
        <v>2950000</v>
      </c>
      <c r="I43" s="119"/>
      <c r="M43" s="46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</row>
    <row r="44" spans="1:25" ht="13.5">
      <c r="A44" s="115" t="s">
        <v>62</v>
      </c>
      <c r="B44" s="115"/>
      <c r="C44" s="116" t="s">
        <v>60</v>
      </c>
      <c r="D44" s="116"/>
      <c r="E44" s="20">
        <v>1</v>
      </c>
      <c r="F44" s="118">
        <v>2200000</v>
      </c>
      <c r="G44" s="118"/>
      <c r="H44" s="119">
        <f>F44</f>
        <v>2200000</v>
      </c>
      <c r="I44" s="119"/>
      <c r="M44" s="46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</row>
    <row r="45" spans="1:25" ht="13.5">
      <c r="A45" s="115" t="s">
        <v>63</v>
      </c>
      <c r="B45" s="115"/>
      <c r="C45" s="116" t="s">
        <v>60</v>
      </c>
      <c r="D45" s="116"/>
      <c r="E45" s="20">
        <v>1</v>
      </c>
      <c r="F45" s="118">
        <v>2200000</v>
      </c>
      <c r="G45" s="118"/>
      <c r="H45" s="119">
        <f>F45</f>
        <v>2200000</v>
      </c>
      <c r="I45" s="119"/>
      <c r="M45" s="46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5" ht="13.5" hidden="1">
      <c r="A46" s="115" t="s">
        <v>81</v>
      </c>
      <c r="B46" s="115"/>
      <c r="C46" s="116" t="s">
        <v>82</v>
      </c>
      <c r="D46" s="116"/>
      <c r="E46" s="20">
        <v>1</v>
      </c>
      <c r="F46" s="118">
        <v>5217000</v>
      </c>
      <c r="G46" s="118"/>
      <c r="H46" s="118">
        <v>5217000</v>
      </c>
      <c r="I46" s="118"/>
      <c r="M46" s="46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</row>
    <row r="47" spans="1:25" ht="13.5">
      <c r="A47" s="14"/>
      <c r="B47" s="14"/>
      <c r="C47" s="20"/>
      <c r="D47" s="20"/>
      <c r="E47" s="20"/>
      <c r="F47" s="21"/>
      <c r="G47" s="21"/>
      <c r="H47" s="21"/>
      <c r="I47" s="21"/>
      <c r="M47" s="46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</row>
    <row r="48" spans="1:25" ht="13.5">
      <c r="A48" s="17" t="s">
        <v>64</v>
      </c>
      <c r="B48" s="18"/>
      <c r="C48" s="13"/>
      <c r="D48" s="22"/>
      <c r="E48" s="22"/>
      <c r="F48" s="22"/>
      <c r="G48" s="22"/>
      <c r="H48" s="120" t="s">
        <v>65</v>
      </c>
      <c r="I48" s="120"/>
      <c r="M48" s="46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</row>
    <row r="49" spans="1:25" ht="13.5">
      <c r="A49" s="17" t="s">
        <v>66</v>
      </c>
      <c r="B49" s="18"/>
      <c r="C49" s="13"/>
      <c r="D49" s="22"/>
      <c r="E49" s="121">
        <f>H42+H43+H44+H45</f>
        <v>10300000</v>
      </c>
      <c r="F49" s="121"/>
      <c r="G49" s="121"/>
      <c r="H49" s="121"/>
      <c r="I49" s="121"/>
      <c r="M49" s="46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</row>
    <row r="50" spans="1:25" ht="13.5">
      <c r="A50" s="17" t="s">
        <v>67</v>
      </c>
      <c r="B50" s="18"/>
      <c r="C50" s="122" t="str">
        <f>M40</f>
        <v>Mười triệu ba trăm ngàn đồng.</v>
      </c>
      <c r="D50" s="122"/>
      <c r="E50" s="122"/>
      <c r="F50" s="122"/>
      <c r="G50" s="122"/>
      <c r="H50" s="122"/>
      <c r="I50" s="122"/>
      <c r="M50" s="46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</row>
    <row r="51" spans="1:25" ht="15.75" customHeight="1">
      <c r="A51" s="17" t="s">
        <v>68</v>
      </c>
      <c r="B51" s="18"/>
      <c r="C51" s="18"/>
      <c r="D51" s="24"/>
      <c r="E51" s="25" t="s">
        <v>69</v>
      </c>
      <c r="F51" s="123" t="s">
        <v>70</v>
      </c>
      <c r="G51" s="123"/>
      <c r="H51" s="123" t="s">
        <v>71</v>
      </c>
      <c r="I51" s="123"/>
      <c r="L51" s="48"/>
      <c r="M51" s="49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</row>
    <row r="52" spans="1:13" ht="13.5">
      <c r="A52" s="26" t="s">
        <v>72</v>
      </c>
      <c r="B52" s="18"/>
      <c r="C52" s="27"/>
      <c r="D52" s="28" t="s">
        <v>73</v>
      </c>
      <c r="E52" s="29"/>
      <c r="F52" s="30"/>
      <c r="G52" s="29">
        <f>IF($I$1="","",VLOOKUP($I$1,#REF!,6,0))</f>
      </c>
      <c r="H52" s="28"/>
      <c r="I52" s="28"/>
      <c r="L52" s="48"/>
      <c r="M52" s="48"/>
    </row>
    <row r="53" spans="1:13" ht="9.75" customHeight="1">
      <c r="A53" s="26"/>
      <c r="B53" s="18"/>
      <c r="C53" s="31"/>
      <c r="D53" s="32"/>
      <c r="E53" s="32"/>
      <c r="F53" s="32"/>
      <c r="G53" s="32"/>
      <c r="H53" s="32"/>
      <c r="I53" s="12"/>
      <c r="L53" s="48"/>
      <c r="M53" s="48"/>
    </row>
    <row r="54" spans="1:13" s="1" customFormat="1" ht="15" customHeight="1">
      <c r="A54" s="124" t="s">
        <v>26</v>
      </c>
      <c r="B54" s="124"/>
      <c r="C54" s="33"/>
      <c r="D54" s="33" t="s">
        <v>28</v>
      </c>
      <c r="E54" s="33"/>
      <c r="F54" s="34" t="s">
        <v>29</v>
      </c>
      <c r="G54" s="34"/>
      <c r="H54" s="34"/>
      <c r="I54" s="50" t="s">
        <v>30</v>
      </c>
      <c r="J54" s="10"/>
      <c r="L54" s="51"/>
      <c r="M54" s="51"/>
    </row>
    <row r="55" spans="1:13" ht="13.5">
      <c r="A55" s="125" t="s">
        <v>74</v>
      </c>
      <c r="B55" s="125"/>
      <c r="C55" s="35"/>
      <c r="D55" s="35" t="s">
        <v>75</v>
      </c>
      <c r="E55" s="35"/>
      <c r="F55" s="126" t="s">
        <v>76</v>
      </c>
      <c r="G55" s="126"/>
      <c r="H55" s="36"/>
      <c r="I55" s="36" t="s">
        <v>77</v>
      </c>
      <c r="L55" s="23"/>
      <c r="M55" s="8"/>
    </row>
    <row r="56" spans="1:13" ht="13.5">
      <c r="A56" s="37"/>
      <c r="B56" s="37"/>
      <c r="C56" s="37"/>
      <c r="D56" s="18"/>
      <c r="E56" s="37"/>
      <c r="F56" s="18"/>
      <c r="G56" s="18"/>
      <c r="H56" s="18"/>
      <c r="I56" s="18"/>
      <c r="L56" s="48"/>
      <c r="M56" s="48"/>
    </row>
    <row r="57" spans="1:9" ht="10.5" customHeight="1">
      <c r="A57" s="37"/>
      <c r="B57" s="37"/>
      <c r="C57" s="37"/>
      <c r="D57" s="18"/>
      <c r="E57" s="37"/>
      <c r="F57" s="18"/>
      <c r="G57" s="18"/>
      <c r="H57" s="18"/>
      <c r="I57" s="18"/>
    </row>
    <row r="58" spans="1:9" ht="15" customHeight="1">
      <c r="A58" s="127" t="s">
        <v>79</v>
      </c>
      <c r="B58" s="127"/>
      <c r="C58" s="127"/>
      <c r="D58" s="127"/>
      <c r="E58" s="37"/>
      <c r="F58" s="37"/>
      <c r="G58" s="37"/>
      <c r="H58" s="18"/>
      <c r="I58" s="52"/>
    </row>
    <row r="59" spans="1:13" ht="13.5">
      <c r="A59" s="15"/>
      <c r="B59" s="15"/>
      <c r="C59" s="15"/>
      <c r="D59" s="15"/>
      <c r="E59" s="15"/>
      <c r="F59" s="15"/>
      <c r="G59" s="15"/>
      <c r="H59" s="15"/>
      <c r="I59" s="15"/>
      <c r="M59" s="53"/>
    </row>
    <row r="107" spans="4:13" ht="13.5">
      <c r="D107" s="2" t="s">
        <v>83</v>
      </c>
      <c r="E107" s="2" t="s">
        <v>39</v>
      </c>
      <c r="K107" s="2" t="s">
        <v>38</v>
      </c>
      <c r="L107" s="2" t="s">
        <v>39</v>
      </c>
      <c r="M107" s="2">
        <v>1080000</v>
      </c>
    </row>
    <row r="108" spans="3:13" ht="13.5">
      <c r="C108" s="2">
        <v>6271</v>
      </c>
      <c r="D108" s="2" t="s">
        <v>83</v>
      </c>
      <c r="E108" s="2" t="s">
        <v>39</v>
      </c>
      <c r="K108" s="2" t="s">
        <v>40</v>
      </c>
      <c r="M108" s="2">
        <v>180000</v>
      </c>
    </row>
  </sheetData>
  <sheetProtection/>
  <mergeCells count="82">
    <mergeCell ref="A58:D58"/>
    <mergeCell ref="C50:I50"/>
    <mergeCell ref="F51:G51"/>
    <mergeCell ref="H51:I51"/>
    <mergeCell ref="A54:B54"/>
    <mergeCell ref="A55:B55"/>
    <mergeCell ref="F55:G55"/>
    <mergeCell ref="A46:B46"/>
    <mergeCell ref="C46:D46"/>
    <mergeCell ref="F46:G46"/>
    <mergeCell ref="H46:I46"/>
    <mergeCell ref="H48:I48"/>
    <mergeCell ref="E49:I49"/>
    <mergeCell ref="A44:B44"/>
    <mergeCell ref="C44:D44"/>
    <mergeCell ref="F44:G44"/>
    <mergeCell ref="H44:I44"/>
    <mergeCell ref="A45:B45"/>
    <mergeCell ref="C45:D45"/>
    <mergeCell ref="F45:G45"/>
    <mergeCell ref="H45:I45"/>
    <mergeCell ref="A42:B42"/>
    <mergeCell ref="C42:D42"/>
    <mergeCell ref="F42:G42"/>
    <mergeCell ref="H42:I42"/>
    <mergeCell ref="A43:B43"/>
    <mergeCell ref="C43:D43"/>
    <mergeCell ref="F43:G43"/>
    <mergeCell ref="H43:I43"/>
    <mergeCell ref="A36:I36"/>
    <mergeCell ref="A37:I37"/>
    <mergeCell ref="D38:E38"/>
    <mergeCell ref="A41:B41"/>
    <mergeCell ref="C41:D41"/>
    <mergeCell ref="F41:G41"/>
    <mergeCell ref="H41:I41"/>
    <mergeCell ref="A27:D27"/>
    <mergeCell ref="G31:I31"/>
    <mergeCell ref="G32:I32"/>
    <mergeCell ref="G33:I33"/>
    <mergeCell ref="G34:I34"/>
    <mergeCell ref="G35:I35"/>
    <mergeCell ref="C19:I19"/>
    <mergeCell ref="F20:G20"/>
    <mergeCell ref="H20:I20"/>
    <mergeCell ref="A23:B23"/>
    <mergeCell ref="A24:B24"/>
    <mergeCell ref="F24:G24"/>
    <mergeCell ref="A16:B16"/>
    <mergeCell ref="C16:D16"/>
    <mergeCell ref="F16:G16"/>
    <mergeCell ref="H16:I16"/>
    <mergeCell ref="H17:I17"/>
    <mergeCell ref="E18:I18"/>
    <mergeCell ref="A14:B14"/>
    <mergeCell ref="C14:D14"/>
    <mergeCell ref="F14:G14"/>
    <mergeCell ref="H14:I14"/>
    <mergeCell ref="A15:B15"/>
    <mergeCell ref="C15:D15"/>
    <mergeCell ref="F15:G15"/>
    <mergeCell ref="H15:I15"/>
    <mergeCell ref="A12:B12"/>
    <mergeCell ref="C12:D12"/>
    <mergeCell ref="F12:G12"/>
    <mergeCell ref="H12:I12"/>
    <mergeCell ref="A13:B13"/>
    <mergeCell ref="C13:D13"/>
    <mergeCell ref="F13:G13"/>
    <mergeCell ref="H13:I13"/>
    <mergeCell ref="A7:I7"/>
    <mergeCell ref="D8:E8"/>
    <mergeCell ref="A11:B11"/>
    <mergeCell ref="C11:D11"/>
    <mergeCell ref="F11:G11"/>
    <mergeCell ref="H11:I11"/>
    <mergeCell ref="G1:I1"/>
    <mergeCell ref="G2:I2"/>
    <mergeCell ref="G3:I3"/>
    <mergeCell ref="G4:I4"/>
    <mergeCell ref="G5:I5"/>
    <mergeCell ref="A6:I6"/>
  </mergeCells>
  <conditionalFormatting sqref="C17">
    <cfRule type="expression" priority="51" dxfId="47" stopIfTrue="1">
      <formula>TYPE(F10)=16</formula>
    </cfRule>
  </conditionalFormatting>
  <conditionalFormatting sqref="H17">
    <cfRule type="expression" priority="49" dxfId="47" stopIfTrue="1">
      <formula>TYPE(F10)=16</formula>
    </cfRule>
  </conditionalFormatting>
  <conditionalFormatting sqref="C18">
    <cfRule type="expression" priority="47" dxfId="47" stopIfTrue="1">
      <formula>TYPE(F14)=16</formula>
    </cfRule>
  </conditionalFormatting>
  <conditionalFormatting sqref="C19">
    <cfRule type="expression" priority="36" dxfId="47" stopIfTrue="1">
      <formula>TYPE(F9)=16</formula>
    </cfRule>
  </conditionalFormatting>
  <conditionalFormatting sqref="C43">
    <cfRule type="expression" priority="20" dxfId="47" stopIfTrue="1">
      <formula>TYPE(F41)=16</formula>
    </cfRule>
  </conditionalFormatting>
  <conditionalFormatting sqref="C44">
    <cfRule type="expression" priority="14" dxfId="47" stopIfTrue="1">
      <formula>TYPE(F39)=16</formula>
    </cfRule>
    <cfRule type="expression" priority="18" dxfId="47" stopIfTrue="1">
      <formula>TYPE(F39)=16</formula>
    </cfRule>
    <cfRule type="expression" priority="26" dxfId="47" stopIfTrue="1">
      <formula>TYPE(F39)=16</formula>
    </cfRule>
  </conditionalFormatting>
  <conditionalFormatting sqref="C45">
    <cfRule type="expression" priority="1" dxfId="47" stopIfTrue="1">
      <formula>TYPE(F40)=16</formula>
    </cfRule>
    <cfRule type="expression" priority="6" dxfId="47" stopIfTrue="1">
      <formula>TYPE(F40)=16</formula>
    </cfRule>
  </conditionalFormatting>
  <conditionalFormatting sqref="C48">
    <cfRule type="expression" priority="29" dxfId="47" stopIfTrue="1">
      <formula>TYPE(F40)=16</formula>
    </cfRule>
  </conditionalFormatting>
  <conditionalFormatting sqref="H48">
    <cfRule type="expression" priority="28" dxfId="47" stopIfTrue="1">
      <formula>TYPE(F40)=16</formula>
    </cfRule>
  </conditionalFormatting>
  <conditionalFormatting sqref="C49">
    <cfRule type="expression" priority="27" dxfId="47" stopIfTrue="1">
      <formula>TYPE(F44)=16</formula>
    </cfRule>
  </conditionalFormatting>
  <conditionalFormatting sqref="C50">
    <cfRule type="expression" priority="25" dxfId="47" stopIfTrue="1">
      <formula>TYPE(F39)=16</formula>
    </cfRule>
  </conditionalFormatting>
  <conditionalFormatting sqref="C10:C15">
    <cfRule type="expression" priority="35" dxfId="47" stopIfTrue="1">
      <formula>TYPE(F8)=16</formula>
    </cfRule>
  </conditionalFormatting>
  <conditionalFormatting sqref="C13:C15">
    <cfRule type="expression" priority="31" dxfId="47" stopIfTrue="1">
      <formula>TYPE(F11)=16</formula>
    </cfRule>
  </conditionalFormatting>
  <conditionalFormatting sqref="C14:C15">
    <cfRule type="expression" priority="46" dxfId="47" stopIfTrue="1">
      <formula>TYPE(F9)=16</formula>
    </cfRule>
  </conditionalFormatting>
  <conditionalFormatting sqref="C15:C16">
    <cfRule type="expression" priority="30" dxfId="47" stopIfTrue="1">
      <formula>TYPE(F10)=16</formula>
    </cfRule>
  </conditionalFormatting>
  <conditionalFormatting sqref="C40:C42">
    <cfRule type="expression" priority="24" dxfId="47" stopIfTrue="1">
      <formula>TYPE(F38)=16</formula>
    </cfRule>
  </conditionalFormatting>
  <conditionalFormatting sqref="C42:C44">
    <cfRule type="expression" priority="12" dxfId="47" stopIfTrue="1">
      <formula>TYPE(F40)=16</formula>
    </cfRule>
    <cfRule type="expression" priority="17" dxfId="47" stopIfTrue="1">
      <formula>TYPE(F40)=16</formula>
    </cfRule>
  </conditionalFormatting>
  <conditionalFormatting sqref="C42:C45">
    <cfRule type="expression" priority="3" dxfId="47" stopIfTrue="1">
      <formula>TYPE(F40)=16</formula>
    </cfRule>
    <cfRule type="expression" priority="8" dxfId="47" stopIfTrue="1">
      <formula>TYPE(F40)=16</formula>
    </cfRule>
  </conditionalFormatting>
  <conditionalFormatting sqref="C43:C44">
    <cfRule type="expression" priority="11" dxfId="47" stopIfTrue="1">
      <formula>TYPE(F41)=16</formula>
    </cfRule>
    <cfRule type="expression" priority="16" dxfId="47" stopIfTrue="1">
      <formula>TYPE(F41)=16</formula>
    </cfRule>
  </conditionalFormatting>
  <conditionalFormatting sqref="C43:C45">
    <cfRule type="expression" priority="2" dxfId="47" stopIfTrue="1">
      <formula>TYPE(F41)=16</formula>
    </cfRule>
    <cfRule type="expression" priority="7" dxfId="47" stopIfTrue="1">
      <formula>TYPE(F41)=16</formula>
    </cfRule>
  </conditionalFormatting>
  <conditionalFormatting sqref="C44:C45">
    <cfRule type="expression" priority="5" dxfId="47" stopIfTrue="1">
      <formula>TYPE(F39)=16</formula>
    </cfRule>
    <cfRule type="expression" priority="10" dxfId="47" stopIfTrue="1">
      <formula>TYPE(F39)=16</formula>
    </cfRule>
  </conditionalFormatting>
  <conditionalFormatting sqref="C45:C47">
    <cfRule type="expression" priority="19" dxfId="47" stopIfTrue="1">
      <formula>TYPE(F40)=16</formula>
    </cfRule>
  </conditionalFormatting>
  <conditionalFormatting sqref="F8:F9">
    <cfRule type="expression" priority="33" dxfId="47" stopIfTrue="1">
      <formula>TYPE(F8)=16</formula>
    </cfRule>
  </conditionalFormatting>
  <conditionalFormatting sqref="F38:F39">
    <cfRule type="expression" priority="22" dxfId="47" stopIfTrue="1">
      <formula>TYPE(F38)=16</formula>
    </cfRule>
  </conditionalFormatting>
  <conditionalFormatting sqref="H42:H43">
    <cfRule type="expression" priority="15" dxfId="47" stopIfTrue="1">
      <formula>TYPE(F40)=16</formula>
    </cfRule>
  </conditionalFormatting>
  <conditionalFormatting sqref="H42:H44">
    <cfRule type="expression" priority="13" dxfId="47" stopIfTrue="1">
      <formula>TYPE(F40)=16</formula>
    </cfRule>
  </conditionalFormatting>
  <conditionalFormatting sqref="H42:H45">
    <cfRule type="expression" priority="4" dxfId="47" stopIfTrue="1">
      <formula>TYPE(F40)=16</formula>
    </cfRule>
    <cfRule type="expression" priority="9" dxfId="47" stopIfTrue="1">
      <formula>TYPE(F40)=16</formula>
    </cfRule>
  </conditionalFormatting>
  <conditionalFormatting sqref="H10 H12:H15">
    <cfRule type="expression" priority="34" dxfId="47" stopIfTrue="1">
      <formula>TYPE(F8)=16</formula>
    </cfRule>
  </conditionalFormatting>
  <conditionalFormatting sqref="E21 G21">
    <cfRule type="cellIs" priority="32" dxfId="47" operator="equal" stopIfTrue="1">
      <formula>0</formula>
    </cfRule>
  </conditionalFormatting>
  <conditionalFormatting sqref="H40 H42">
    <cfRule type="expression" priority="23" dxfId="47" stopIfTrue="1">
      <formula>TYPE(F38)=16</formula>
    </cfRule>
  </conditionalFormatting>
  <conditionalFormatting sqref="E52 G52">
    <cfRule type="cellIs" priority="21" dxfId="47" operator="equal" stopIfTrue="1">
      <formula>0</formula>
    </cfRule>
  </conditionalFormatting>
  <printOptions/>
  <pageMargins left="0.45" right="0" top="0" bottom="0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Cong ty Phu Lam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</dc:creator>
  <cp:keywords/>
  <dc:description/>
  <cp:lastModifiedBy>V</cp:lastModifiedBy>
  <cp:lastPrinted>2019-02-26T02:19:33Z</cp:lastPrinted>
  <dcterms:created xsi:type="dcterms:W3CDTF">2005-10-24T08:20:25Z</dcterms:created>
  <dcterms:modified xsi:type="dcterms:W3CDTF">2020-12-12T09:15:58Z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1033-10.2.0.7635</vt:lpwstr>
  </property>
</Properties>
</file>